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75" windowWidth="14895" windowHeight="7365" activeTab="1"/>
  </bookViews>
  <sheets>
    <sheet name="bubble chart - multiple series" sheetId="1" r:id="rId1"/>
    <sheet name="regular bubble chart" sheetId="4" r:id="rId2"/>
  </sheets>
  <definedNames>
    <definedName name="Low" localSheetId="0">'bubble chart - multiple series'!#REF!</definedName>
    <definedName name="Medium" localSheetId="0">'bubble chart - multiple series'!#REF!</definedName>
  </definedNames>
  <calcPr calcId="125725"/>
</workbook>
</file>

<file path=xl/calcChain.xml><?xml version="1.0" encoding="utf-8"?>
<calcChain xmlns="http://schemas.openxmlformats.org/spreadsheetml/2006/main">
  <c r="E40" i="1"/>
  <c r="AD33"/>
  <c r="AE33"/>
  <c r="AF33"/>
  <c r="AD32"/>
  <c r="AE32"/>
  <c r="AF32"/>
  <c r="E31" s="1"/>
  <c r="AD31"/>
  <c r="AE31"/>
  <c r="AF31"/>
  <c r="AD30"/>
  <c r="AE30"/>
  <c r="AF30"/>
  <c r="E29" s="1"/>
  <c r="E30"/>
  <c r="E32"/>
  <c r="AQ33"/>
  <c r="AR33" s="1"/>
  <c r="AT33" s="1"/>
  <c r="AP33"/>
  <c r="AK33"/>
  <c r="AL33" s="1"/>
  <c r="AN33" s="1"/>
  <c r="AQ32"/>
  <c r="AR32" s="1"/>
  <c r="AT32" s="1"/>
  <c r="AP32"/>
  <c r="AK32"/>
  <c r="AQ31"/>
  <c r="AR31" s="1"/>
  <c r="AT31" s="1"/>
  <c r="AP31"/>
  <c r="AK31"/>
  <c r="AQ30"/>
  <c r="AR30" s="1"/>
  <c r="AT30" s="1"/>
  <c r="AP30"/>
  <c r="AK30"/>
  <c r="AQ29"/>
  <c r="AR29" s="1"/>
  <c r="AT29" s="1"/>
  <c r="AP29"/>
  <c r="AK29"/>
  <c r="AL29" s="1"/>
  <c r="AN29" s="1"/>
  <c r="AD29"/>
  <c r="AE29"/>
  <c r="AF29"/>
  <c r="E28" s="1"/>
  <c r="AB5"/>
  <c r="AB6" s="1"/>
  <c r="AB7" s="1"/>
  <c r="AB8" s="1"/>
  <c r="AB9" s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B28" s="1"/>
  <c r="AB29" s="1"/>
  <c r="AB30" s="1"/>
  <c r="AB31" s="1"/>
  <c r="AB32" s="1"/>
  <c r="AK26"/>
  <c r="AL26" s="1"/>
  <c r="AN26" s="1"/>
  <c r="AP26"/>
  <c r="AQ26"/>
  <c r="AR26" s="1"/>
  <c r="AT26" s="1"/>
  <c r="AK27"/>
  <c r="AL27" s="1"/>
  <c r="AN27" s="1"/>
  <c r="AP27"/>
  <c r="AQ27"/>
  <c r="AR27" s="1"/>
  <c r="AT27" s="1"/>
  <c r="AK28"/>
  <c r="AL28" s="1"/>
  <c r="AN28" s="1"/>
  <c r="AP28"/>
  <c r="AQ28"/>
  <c r="AR28" s="1"/>
  <c r="AT28" s="1"/>
  <c r="AD28"/>
  <c r="AE28"/>
  <c r="AF28"/>
  <c r="E27" s="1"/>
  <c r="AD27"/>
  <c r="AE27"/>
  <c r="AF27"/>
  <c r="E26" s="1"/>
  <c r="AD26"/>
  <c r="AE26"/>
  <c r="AF26"/>
  <c r="E25" s="1"/>
  <c r="AD4"/>
  <c r="AE4"/>
  <c r="AF4"/>
  <c r="E3" s="1"/>
  <c r="AK4"/>
  <c r="AL4" s="1"/>
  <c r="AN4" s="1"/>
  <c r="AP4"/>
  <c r="AS4" s="1"/>
  <c r="AQ4"/>
  <c r="AR4" s="1"/>
  <c r="AT4" s="1"/>
  <c r="AD5"/>
  <c r="AE5"/>
  <c r="AF5"/>
  <c r="E4" s="1"/>
  <c r="AK5"/>
  <c r="AP5"/>
  <c r="AS5" s="1"/>
  <c r="AQ5"/>
  <c r="AR5" s="1"/>
  <c r="AT5" s="1"/>
  <c r="AD6"/>
  <c r="AE6"/>
  <c r="AF6"/>
  <c r="E5" s="1"/>
  <c r="AK6"/>
  <c r="AL6" s="1"/>
  <c r="AN6" s="1"/>
  <c r="AP6"/>
  <c r="AQ6"/>
  <c r="AR6" s="1"/>
  <c r="AT6" s="1"/>
  <c r="AD7"/>
  <c r="AE7"/>
  <c r="AF7"/>
  <c r="E6" s="1"/>
  <c r="AK7"/>
  <c r="AL7" s="1"/>
  <c r="AN7" s="1"/>
  <c r="AP7"/>
  <c r="AS7" s="1"/>
  <c r="AQ7"/>
  <c r="AR7" s="1"/>
  <c r="AT7" s="1"/>
  <c r="AD8"/>
  <c r="AE8"/>
  <c r="AF8"/>
  <c r="E7" s="1"/>
  <c r="AK8"/>
  <c r="AM8" s="1"/>
  <c r="AP8"/>
  <c r="AQ8"/>
  <c r="AR8" s="1"/>
  <c r="AT8" s="1"/>
  <c r="AD9"/>
  <c r="AE9"/>
  <c r="AF9"/>
  <c r="E8" s="1"/>
  <c r="AK9"/>
  <c r="AL9" s="1"/>
  <c r="AN9" s="1"/>
  <c r="AP9"/>
  <c r="AS9" s="1"/>
  <c r="AQ9"/>
  <c r="AR9" s="1"/>
  <c r="AT9" s="1"/>
  <c r="AD10"/>
  <c r="AE10"/>
  <c r="AF10"/>
  <c r="E9" s="1"/>
  <c r="AK10"/>
  <c r="AM10" s="1"/>
  <c r="AP10"/>
  <c r="AS10" s="1"/>
  <c r="AQ10"/>
  <c r="AR10" s="1"/>
  <c r="AT10" s="1"/>
  <c r="AD11"/>
  <c r="AE11"/>
  <c r="AF11"/>
  <c r="E10" s="1"/>
  <c r="AK11"/>
  <c r="AL11" s="1"/>
  <c r="AN11" s="1"/>
  <c r="AP11"/>
  <c r="AS11" s="1"/>
  <c r="AQ11"/>
  <c r="AR11" s="1"/>
  <c r="AT11" s="1"/>
  <c r="AD12"/>
  <c r="AE12"/>
  <c r="AF12"/>
  <c r="E11" s="1"/>
  <c r="AK12"/>
  <c r="AL12" s="1"/>
  <c r="AN12" s="1"/>
  <c r="AP12"/>
  <c r="AS12" s="1"/>
  <c r="AQ12"/>
  <c r="AR12" s="1"/>
  <c r="AT12" s="1"/>
  <c r="AD13"/>
  <c r="AE13"/>
  <c r="AF13"/>
  <c r="E12" s="1"/>
  <c r="AK13"/>
  <c r="AL13" s="1"/>
  <c r="AN13" s="1"/>
  <c r="AP13"/>
  <c r="AS13" s="1"/>
  <c r="AQ13"/>
  <c r="AR13" s="1"/>
  <c r="AT13" s="1"/>
  <c r="AD14"/>
  <c r="AE14"/>
  <c r="AF14"/>
  <c r="E13" s="1"/>
  <c r="AK14"/>
  <c r="AL14" s="1"/>
  <c r="AN14" s="1"/>
  <c r="AP14"/>
  <c r="AS14" s="1"/>
  <c r="AQ14"/>
  <c r="AR14" s="1"/>
  <c r="AT14" s="1"/>
  <c r="AD15"/>
  <c r="AE15"/>
  <c r="AF15"/>
  <c r="E14" s="1"/>
  <c r="AK15"/>
  <c r="AL15" s="1"/>
  <c r="AN15" s="1"/>
  <c r="AP15"/>
  <c r="AS15" s="1"/>
  <c r="AQ15"/>
  <c r="AR15" s="1"/>
  <c r="AT15" s="1"/>
  <c r="AD16"/>
  <c r="AE16"/>
  <c r="AF16"/>
  <c r="E15" s="1"/>
  <c r="AK16"/>
  <c r="AL16" s="1"/>
  <c r="AN16" s="1"/>
  <c r="AP16"/>
  <c r="AQ16"/>
  <c r="AR16" s="1"/>
  <c r="AT16" s="1"/>
  <c r="AS16"/>
  <c r="AD17"/>
  <c r="AE17"/>
  <c r="AF17"/>
  <c r="E16" s="1"/>
  <c r="AK17"/>
  <c r="AL17" s="1"/>
  <c r="AN17" s="1"/>
  <c r="AP17"/>
  <c r="AS17" s="1"/>
  <c r="AQ17"/>
  <c r="AR17" s="1"/>
  <c r="AT17" s="1"/>
  <c r="AD18"/>
  <c r="AE18"/>
  <c r="AF18"/>
  <c r="E17" s="1"/>
  <c r="AK18"/>
  <c r="AL18" s="1"/>
  <c r="AN18" s="1"/>
  <c r="AP18"/>
  <c r="AS18" s="1"/>
  <c r="AQ18"/>
  <c r="AR18" s="1"/>
  <c r="AT18" s="1"/>
  <c r="AD19"/>
  <c r="AE19"/>
  <c r="AF19"/>
  <c r="E18" s="1"/>
  <c r="AK19"/>
  <c r="AL19" s="1"/>
  <c r="AN19" s="1"/>
  <c r="AP19"/>
  <c r="AS19" s="1"/>
  <c r="AQ19"/>
  <c r="AR19" s="1"/>
  <c r="AT19" s="1"/>
  <c r="AD20"/>
  <c r="AE20"/>
  <c r="AF20"/>
  <c r="E19" s="1"/>
  <c r="AK20"/>
  <c r="AL20" s="1"/>
  <c r="AN20" s="1"/>
  <c r="AP20"/>
  <c r="AS20" s="1"/>
  <c r="AQ20"/>
  <c r="AR20" s="1"/>
  <c r="AT20" s="1"/>
  <c r="AD21"/>
  <c r="AE21"/>
  <c r="AF21"/>
  <c r="E20" s="1"/>
  <c r="AK21"/>
  <c r="AL21" s="1"/>
  <c r="AN21" s="1"/>
  <c r="AP21"/>
  <c r="AS21" s="1"/>
  <c r="AQ21"/>
  <c r="AR21" s="1"/>
  <c r="AT21" s="1"/>
  <c r="AD22"/>
  <c r="AE22"/>
  <c r="AF22"/>
  <c r="E21" s="1"/>
  <c r="AK22"/>
  <c r="AL22" s="1"/>
  <c r="AN22" s="1"/>
  <c r="AP22"/>
  <c r="AS22" s="1"/>
  <c r="AQ22"/>
  <c r="AR22" s="1"/>
  <c r="AT22" s="1"/>
  <c r="AD23"/>
  <c r="AE23"/>
  <c r="AF23"/>
  <c r="E22" s="1"/>
  <c r="AK23"/>
  <c r="AL23" s="1"/>
  <c r="AN23" s="1"/>
  <c r="AP23"/>
  <c r="AS23" s="1"/>
  <c r="AQ23"/>
  <c r="AR23" s="1"/>
  <c r="AT23" s="1"/>
  <c r="AD24"/>
  <c r="AE24"/>
  <c r="AF24"/>
  <c r="E23" s="1"/>
  <c r="AK24"/>
  <c r="AL24" s="1"/>
  <c r="AN24" s="1"/>
  <c r="AP24"/>
  <c r="AS24" s="1"/>
  <c r="AQ24"/>
  <c r="AR24" s="1"/>
  <c r="AT24" s="1"/>
  <c r="AD25"/>
  <c r="AE25"/>
  <c r="AF25"/>
  <c r="E24" s="1"/>
  <c r="AK25"/>
  <c r="AL25" s="1"/>
  <c r="AN25" s="1"/>
  <c r="AP25"/>
  <c r="AS25" s="1"/>
  <c r="AQ25"/>
  <c r="AR25" s="1"/>
  <c r="AT25" s="1"/>
  <c r="AS29" l="1"/>
  <c r="AM32"/>
  <c r="AO32" s="1"/>
  <c r="AI32" s="1"/>
  <c r="D31" s="1"/>
  <c r="AS30"/>
  <c r="AM30"/>
  <c r="AS31"/>
  <c r="AS32"/>
  <c r="AM31"/>
  <c r="AL32"/>
  <c r="AN32" s="1"/>
  <c r="AS33"/>
  <c r="AU33" s="1"/>
  <c r="AH33" s="1"/>
  <c r="C32" s="1"/>
  <c r="AM29"/>
  <c r="AO29" s="1"/>
  <c r="AI29" s="1"/>
  <c r="D28" s="1"/>
  <c r="AM33"/>
  <c r="AO33" s="1"/>
  <c r="AI33" s="1"/>
  <c r="D32" s="1"/>
  <c r="AU30"/>
  <c r="AH30" s="1"/>
  <c r="C29" s="1"/>
  <c r="AL30"/>
  <c r="AN30" s="1"/>
  <c r="AO30" s="1"/>
  <c r="AI30" s="1"/>
  <c r="D29" s="1"/>
  <c r="AU32"/>
  <c r="AH32" s="1"/>
  <c r="C31" s="1"/>
  <c r="AU29"/>
  <c r="AH29" s="1"/>
  <c r="C28" s="1"/>
  <c r="AU31"/>
  <c r="AH31" s="1"/>
  <c r="C30" s="1"/>
  <c r="AL31"/>
  <c r="AN31" s="1"/>
  <c r="AO31" s="1"/>
  <c r="AI31" s="1"/>
  <c r="D30" s="1"/>
  <c r="AL8"/>
  <c r="AN8" s="1"/>
  <c r="AO8" s="1"/>
  <c r="AI8" s="1"/>
  <c r="D7" s="1"/>
  <c r="AM5"/>
  <c r="AS8"/>
  <c r="AL5"/>
  <c r="AN5" s="1"/>
  <c r="AU23"/>
  <c r="AH23" s="1"/>
  <c r="C22" s="1"/>
  <c r="AL10"/>
  <c r="AN10" s="1"/>
  <c r="AO10" s="1"/>
  <c r="AI10" s="1"/>
  <c r="D9" s="1"/>
  <c r="AM4"/>
  <c r="AO4" s="1"/>
  <c r="AI4" s="1"/>
  <c r="D3" s="1"/>
  <c r="AM25"/>
  <c r="AO25" s="1"/>
  <c r="AI25" s="1"/>
  <c r="D24" s="1"/>
  <c r="AM21"/>
  <c r="AO21" s="1"/>
  <c r="AI21" s="1"/>
  <c r="D20" s="1"/>
  <c r="AM17"/>
  <c r="AO17" s="1"/>
  <c r="AI17" s="1"/>
  <c r="D16" s="1"/>
  <c r="AM13"/>
  <c r="AO13" s="1"/>
  <c r="AI13" s="1"/>
  <c r="D12" s="1"/>
  <c r="AM9"/>
  <c r="AO9" s="1"/>
  <c r="AI9" s="1"/>
  <c r="D8" s="1"/>
  <c r="AM26"/>
  <c r="AO26" s="1"/>
  <c r="AI26" s="1"/>
  <c r="D25" s="1"/>
  <c r="AM22"/>
  <c r="AO22" s="1"/>
  <c r="AI22" s="1"/>
  <c r="D21" s="1"/>
  <c r="AM18"/>
  <c r="AO18" s="1"/>
  <c r="AI18" s="1"/>
  <c r="D17" s="1"/>
  <c r="AM14"/>
  <c r="AO14" s="1"/>
  <c r="AI14" s="1"/>
  <c r="D13" s="1"/>
  <c r="AM6"/>
  <c r="AO6" s="1"/>
  <c r="AI6" s="1"/>
  <c r="D5" s="1"/>
  <c r="AM27"/>
  <c r="AO27" s="1"/>
  <c r="AI27" s="1"/>
  <c r="D26" s="1"/>
  <c r="AM23"/>
  <c r="AO23" s="1"/>
  <c r="AI23" s="1"/>
  <c r="D22" s="1"/>
  <c r="AM19"/>
  <c r="AO19" s="1"/>
  <c r="AI19" s="1"/>
  <c r="D18" s="1"/>
  <c r="AM15"/>
  <c r="AO15" s="1"/>
  <c r="AI15" s="1"/>
  <c r="D14" s="1"/>
  <c r="AM11"/>
  <c r="AO11" s="1"/>
  <c r="AI11" s="1"/>
  <c r="D10" s="1"/>
  <c r="AM7"/>
  <c r="AO7" s="1"/>
  <c r="AI7" s="1"/>
  <c r="D6" s="1"/>
  <c r="AU7"/>
  <c r="AH7" s="1"/>
  <c r="C6" s="1"/>
  <c r="AM28"/>
  <c r="AO28" s="1"/>
  <c r="AI28" s="1"/>
  <c r="D27" s="1"/>
  <c r="AM24"/>
  <c r="AO24" s="1"/>
  <c r="AI24" s="1"/>
  <c r="D23" s="1"/>
  <c r="AM20"/>
  <c r="AO20" s="1"/>
  <c r="AI20" s="1"/>
  <c r="D19" s="1"/>
  <c r="AM16"/>
  <c r="AO16" s="1"/>
  <c r="AI16" s="1"/>
  <c r="D15" s="1"/>
  <c r="AM12"/>
  <c r="AO12" s="1"/>
  <c r="AI12" s="1"/>
  <c r="D11" s="1"/>
  <c r="AU17"/>
  <c r="AH17" s="1"/>
  <c r="C16" s="1"/>
  <c r="AU21"/>
  <c r="AH21" s="1"/>
  <c r="C20" s="1"/>
  <c r="AU25"/>
  <c r="AH25" s="1"/>
  <c r="C24" s="1"/>
  <c r="AS6"/>
  <c r="AU6" s="1"/>
  <c r="AH6" s="1"/>
  <c r="C5" s="1"/>
  <c r="AU19"/>
  <c r="AH19" s="1"/>
  <c r="C18" s="1"/>
  <c r="AU11"/>
  <c r="AH11" s="1"/>
  <c r="C10" s="1"/>
  <c r="AS26"/>
  <c r="AU26" s="1"/>
  <c r="AH26" s="1"/>
  <c r="C25" s="1"/>
  <c r="AS27"/>
  <c r="AU27" s="1"/>
  <c r="AH27" s="1"/>
  <c r="C26" s="1"/>
  <c r="AU16"/>
  <c r="AH16" s="1"/>
  <c r="C15" s="1"/>
  <c r="AS28"/>
  <c r="AU28" s="1"/>
  <c r="AH28" s="1"/>
  <c r="C27" s="1"/>
  <c r="AU20"/>
  <c r="AH20" s="1"/>
  <c r="C19" s="1"/>
  <c r="AU14"/>
  <c r="AH14" s="1"/>
  <c r="C13" s="1"/>
  <c r="AU9"/>
  <c r="AH9" s="1"/>
  <c r="C8" s="1"/>
  <c r="AU4"/>
  <c r="AH4" s="1"/>
  <c r="C3" s="1"/>
  <c r="AU15"/>
  <c r="AH15" s="1"/>
  <c r="C14" s="1"/>
  <c r="AU13"/>
  <c r="AH13" s="1"/>
  <c r="C12" s="1"/>
  <c r="AU12"/>
  <c r="AH12" s="1"/>
  <c r="C11" s="1"/>
  <c r="AU8"/>
  <c r="AH8" s="1"/>
  <c r="C7" s="1"/>
  <c r="AU5"/>
  <c r="AH5" s="1"/>
  <c r="C4" s="1"/>
  <c r="AU24"/>
  <c r="AH24" s="1"/>
  <c r="C23" s="1"/>
  <c r="AU22"/>
  <c r="AH22" s="1"/>
  <c r="C21" s="1"/>
  <c r="AU18"/>
  <c r="AH18" s="1"/>
  <c r="C17" s="1"/>
  <c r="AU10"/>
  <c r="AH10" s="1"/>
  <c r="C9" s="1"/>
  <c r="AO5" l="1"/>
  <c r="AI5" s="1"/>
  <c r="D4" s="1"/>
</calcChain>
</file>

<file path=xl/comments1.xml><?xml version="1.0" encoding="utf-8"?>
<comments xmlns="http://schemas.openxmlformats.org/spreadsheetml/2006/main">
  <authors>
    <author>adem kader</author>
  </authors>
  <commentList>
    <comment ref="S3" authorId="0">
      <text>
        <r>
          <rPr>
            <b/>
            <sz val="8"/>
            <color indexed="81"/>
            <rFont val="Tahoma"/>
            <charset val="1"/>
          </rPr>
          <t>adem kader:</t>
        </r>
        <r>
          <rPr>
            <sz val="8"/>
            <color indexed="81"/>
            <rFont val="Tahoma"/>
            <charset val="1"/>
          </rPr>
          <t xml:space="preserve">
source: wikipedia</t>
        </r>
      </text>
    </comment>
    <comment ref="V3" authorId="0">
      <text>
        <r>
          <rPr>
            <b/>
            <sz val="8"/>
            <color indexed="81"/>
            <rFont val="Tahoma"/>
            <charset val="1"/>
          </rPr>
          <t>adem kader:</t>
        </r>
        <r>
          <rPr>
            <sz val="8"/>
            <color indexed="81"/>
            <rFont val="Tahoma"/>
            <charset val="1"/>
          </rPr>
          <t xml:space="preserve">
source: wikipedia</t>
        </r>
      </text>
    </comment>
    <comment ref="Y3" authorId="0">
      <text>
        <r>
          <rPr>
            <b/>
            <sz val="8"/>
            <color indexed="81"/>
            <rFont val="Tahoma"/>
            <charset val="1"/>
          </rPr>
          <t>adem kader:</t>
        </r>
        <r>
          <rPr>
            <sz val="8"/>
            <color indexed="81"/>
            <rFont val="Tahoma"/>
            <charset val="1"/>
          </rPr>
          <t xml:space="preserve">
source: wikipedia</t>
        </r>
      </text>
    </comment>
    <comment ref="AC3" authorId="0">
      <text>
        <r>
          <rPr>
            <b/>
            <sz val="8"/>
            <color indexed="81"/>
            <rFont val="Tahoma"/>
            <charset val="1"/>
          </rPr>
          <t>adem kader:</t>
        </r>
        <r>
          <rPr>
            <sz val="8"/>
            <color indexed="81"/>
            <rFont val="Tahoma"/>
            <charset val="1"/>
          </rPr>
          <t xml:space="preserve">
picked randomly to fit nicely on the map. Selected some high population, high HDI and high GDP countries</t>
        </r>
      </text>
    </comment>
    <comment ref="AG3" authorId="0">
      <text>
        <r>
          <rPr>
            <b/>
            <sz val="8"/>
            <color indexed="81"/>
            <rFont val="Tahoma"/>
            <charset val="1"/>
          </rPr>
          <t>adem kader:</t>
        </r>
        <r>
          <rPr>
            <sz val="8"/>
            <color indexed="81"/>
            <rFont val="Tahoma"/>
            <charset val="1"/>
          </rPr>
          <t xml:space="preserve">
http://www.indexmundi.com</t>
        </r>
      </text>
    </comment>
  </commentList>
</comments>
</file>

<file path=xl/sharedStrings.xml><?xml version="1.0" encoding="utf-8"?>
<sst xmlns="http://schemas.openxmlformats.org/spreadsheetml/2006/main" count="718" uniqueCount="306">
  <si>
    <t>Argentina</t>
  </si>
  <si>
    <t>Australia</t>
  </si>
  <si>
    <t>Brazil</t>
  </si>
  <si>
    <t>Canada</t>
  </si>
  <si>
    <t>Chile</t>
  </si>
  <si>
    <t>Colombia</t>
  </si>
  <si>
    <t>France</t>
  </si>
  <si>
    <t>Germany</t>
  </si>
  <si>
    <t>India</t>
  </si>
  <si>
    <t>Italy</t>
  </si>
  <si>
    <t>Japan</t>
  </si>
  <si>
    <t>Mexico</t>
  </si>
  <si>
    <t>Philippines</t>
  </si>
  <si>
    <t>Russia</t>
  </si>
  <si>
    <t>South Africa</t>
  </si>
  <si>
    <t>Spain</t>
  </si>
  <si>
    <t>Thailand</t>
  </si>
  <si>
    <t>Turkey</t>
  </si>
  <si>
    <t>other</t>
  </si>
  <si>
    <t>Country</t>
  </si>
  <si>
    <t>HDI</t>
  </si>
  <si>
    <t>Iceland</t>
  </si>
  <si>
    <t>Norway</t>
  </si>
  <si>
    <t>Ireland</t>
  </si>
  <si>
    <t>Sweden</t>
  </si>
  <si>
    <t>Switzerland</t>
  </si>
  <si>
    <t>Netherlands</t>
  </si>
  <si>
    <t>Finland</t>
  </si>
  <si>
    <t>United States</t>
  </si>
  <si>
    <t>Denmark</t>
  </si>
  <si>
    <t>Austria</t>
  </si>
  <si>
    <t>United Kingdom</t>
  </si>
  <si>
    <t>Belgium</t>
  </si>
  <si>
    <t>Luxembourg</t>
  </si>
  <si>
    <t>New Zealand</t>
  </si>
  <si>
    <t>Hong Kong</t>
  </si>
  <si>
    <t>Israel</t>
  </si>
  <si>
    <t>Greece</t>
  </si>
  <si>
    <t>Singapore</t>
  </si>
  <si>
    <t>South Korea</t>
  </si>
  <si>
    <t>Slovenia</t>
  </si>
  <si>
    <t>Cyprus</t>
  </si>
  <si>
    <t>Portugal</t>
  </si>
  <si>
    <t>Brunei</t>
  </si>
  <si>
    <t>Barbados</t>
  </si>
  <si>
    <t>Czech Republic</t>
  </si>
  <si>
    <t>Kuwait</t>
  </si>
  <si>
    <t>Malta</t>
  </si>
  <si>
    <t>Qatar</t>
  </si>
  <si>
    <t>Hungary</t>
  </si>
  <si>
    <t>Poland</t>
  </si>
  <si>
    <t>United Arab Emirates</t>
  </si>
  <si>
    <t>Bahrain</t>
  </si>
  <si>
    <t>Slovakia</t>
  </si>
  <si>
    <t>Lithuania</t>
  </si>
  <si>
    <t>Estonia</t>
  </si>
  <si>
    <t>Latvia</t>
  </si>
  <si>
    <t>Uruguay</t>
  </si>
  <si>
    <t>Croatia</t>
  </si>
  <si>
    <t>Costa Rica</t>
  </si>
  <si>
    <t>Bahamas</t>
  </si>
  <si>
    <t>Seychelles</t>
  </si>
  <si>
    <t>Cuba</t>
  </si>
  <si>
    <t>Bulgaria</t>
  </si>
  <si>
    <t>Saint Kitts and Nevis</t>
  </si>
  <si>
    <t>Tonga</t>
  </si>
  <si>
    <t>Libya</t>
  </si>
  <si>
    <t>Antigua and Barbuda</t>
  </si>
  <si>
    <t>Oman</t>
  </si>
  <si>
    <t>Trinidad and Tobago</t>
  </si>
  <si>
    <t>Romania</t>
  </si>
  <si>
    <t>Saudi Arabia</t>
  </si>
  <si>
    <t>Panama</t>
  </si>
  <si>
    <t>Malaysia</t>
  </si>
  <si>
    <t>Belarus</t>
  </si>
  <si>
    <t>Mauritius</t>
  </si>
  <si>
    <t>Bosnia and Herzegovina</t>
  </si>
  <si>
    <t>Albania</t>
  </si>
  <si>
    <t>FYR Macedonia</t>
  </si>
  <si>
    <t>Dominica</t>
  </si>
  <si>
    <t>Saint Lucia</t>
  </si>
  <si>
    <t>Kazakhstan</t>
  </si>
  <si>
    <t>Venezuela</t>
  </si>
  <si>
    <t>Ukraine</t>
  </si>
  <si>
    <t>Samoa</t>
  </si>
  <si>
    <t>Dominican Republic</t>
  </si>
  <si>
    <t>Belize</t>
  </si>
  <si>
    <t>Grenada</t>
  </si>
  <si>
    <t>Armenia</t>
  </si>
  <si>
    <t>Suriname</t>
  </si>
  <si>
    <t>Jordan</t>
  </si>
  <si>
    <t>Peru</t>
  </si>
  <si>
    <t>Lebanon</t>
  </si>
  <si>
    <t>Ecuador</t>
  </si>
  <si>
    <t>Tunisia</t>
  </si>
  <si>
    <t>Fiji</t>
  </si>
  <si>
    <t>Saint Vincent and the Grenadines</t>
  </si>
  <si>
    <t>Iran</t>
  </si>
  <si>
    <t>Paraguay</t>
  </si>
  <si>
    <t>Georgia</t>
  </si>
  <si>
    <t>Guyana</t>
  </si>
  <si>
    <t>Azerbaijan</t>
  </si>
  <si>
    <t>Sri Lanka</t>
  </si>
  <si>
    <t>Maldives</t>
  </si>
  <si>
    <t>Jamaica</t>
  </si>
  <si>
    <t>Cape Verde</t>
  </si>
  <si>
    <t>El Salvador</t>
  </si>
  <si>
    <t>Algeria</t>
  </si>
  <si>
    <t>Vietnam</t>
  </si>
  <si>
    <t>Palestinian Authority</t>
  </si>
  <si>
    <t>Indonesia</t>
  </si>
  <si>
    <t>Syria</t>
  </si>
  <si>
    <t>Turkmenistan</t>
  </si>
  <si>
    <t>Nicaragua</t>
  </si>
  <si>
    <t>Moldova</t>
  </si>
  <si>
    <t>Egypt</t>
  </si>
  <si>
    <t>Uzbekistan</t>
  </si>
  <si>
    <t>Mongolia</t>
  </si>
  <si>
    <t>Honduras</t>
  </si>
  <si>
    <t>Kyrgyzstan</t>
  </si>
  <si>
    <t>Bolivia</t>
  </si>
  <si>
    <t>Guatemala</t>
  </si>
  <si>
    <t>Gabon</t>
  </si>
  <si>
    <t>Vanuatu</t>
  </si>
  <si>
    <t>Tajikistan</t>
  </si>
  <si>
    <t>São Tomé and Príncipe</t>
  </si>
  <si>
    <t>Botswana</t>
  </si>
  <si>
    <t>Namibia</t>
  </si>
  <si>
    <t>Morocco</t>
  </si>
  <si>
    <t>Equatorial Guinea</t>
  </si>
  <si>
    <t>Solomon Islands</t>
  </si>
  <si>
    <t>Laos</t>
  </si>
  <si>
    <t>Cambodia</t>
  </si>
  <si>
    <t>Myanmar</t>
  </si>
  <si>
    <t>Bhutan</t>
  </si>
  <si>
    <t>Comoros</t>
  </si>
  <si>
    <t>Ghana</t>
  </si>
  <si>
    <t>Pakistan</t>
  </si>
  <si>
    <t>Mauritania</t>
  </si>
  <si>
    <t>Lesotho</t>
  </si>
  <si>
    <t>Republic of the Congo</t>
  </si>
  <si>
    <t>Bangladesh</t>
  </si>
  <si>
    <t>Swaziland</t>
  </si>
  <si>
    <t>Nepal</t>
  </si>
  <si>
    <t>Madagascar</t>
  </si>
  <si>
    <t>Cameroon</t>
  </si>
  <si>
    <t>Papua New Guinea</t>
  </si>
  <si>
    <t>Haiti</t>
  </si>
  <si>
    <t>Sudan</t>
  </si>
  <si>
    <t>Kenya</t>
  </si>
  <si>
    <t>Djibouti</t>
  </si>
  <si>
    <t>Timor-Leste</t>
  </si>
  <si>
    <t>Zimbabwe</t>
  </si>
  <si>
    <t>Togo</t>
  </si>
  <si>
    <t>Yemen</t>
  </si>
  <si>
    <t>Uganda</t>
  </si>
  <si>
    <t>Gambia</t>
  </si>
  <si>
    <t>Senegal</t>
  </si>
  <si>
    <t>Eritrea</t>
  </si>
  <si>
    <t>Nigeria</t>
  </si>
  <si>
    <t>Tanzania</t>
  </si>
  <si>
    <t>Guinea</t>
  </si>
  <si>
    <t>Rwanda</t>
  </si>
  <si>
    <t>Angola</t>
  </si>
  <si>
    <t>Benin</t>
  </si>
  <si>
    <t>Malawi</t>
  </si>
  <si>
    <t>Zambia</t>
  </si>
  <si>
    <t>Côte d'Ivoire</t>
  </si>
  <si>
    <t>Burundi</t>
  </si>
  <si>
    <t>Democratic Republic of the Congo</t>
  </si>
  <si>
    <t>Ethiopia</t>
  </si>
  <si>
    <t>Chad</t>
  </si>
  <si>
    <t>Central African Republic</t>
  </si>
  <si>
    <t>Mozambique</t>
  </si>
  <si>
    <t>Mali</t>
  </si>
  <si>
    <t>Niger</t>
  </si>
  <si>
    <t>Guinea-Bissau</t>
  </si>
  <si>
    <t>Burkina Faso</t>
  </si>
  <si>
    <t>Sierra Leone</t>
  </si>
  <si>
    <t>COUNTRY</t>
  </si>
  <si>
    <t>country</t>
  </si>
  <si>
    <t>gdp (PPP)</t>
  </si>
  <si>
    <t>Population</t>
  </si>
  <si>
    <t>PR China</t>
  </si>
  <si>
    <t>GDP (PPP)</t>
  </si>
  <si>
    <t>Bahamas, The</t>
  </si>
  <si>
    <t>Korea, South</t>
  </si>
  <si>
    <t>Serbia</t>
  </si>
  <si>
    <t>Macedonia, Republic of</t>
  </si>
  <si>
    <t>Congo, Republic of the</t>
  </si>
  <si>
    <t>Kiribati</t>
  </si>
  <si>
    <t>Gambia, The</t>
  </si>
  <si>
    <t>Burma</t>
  </si>
  <si>
    <t>Afghanistan</t>
  </si>
  <si>
    <t>Liberia</t>
  </si>
  <si>
    <t>Congo, Democratic Republic of the</t>
  </si>
  <si>
    <t>Dem. Rep. of Congo</t>
  </si>
  <si>
    <t>Iraq</t>
  </si>
  <si>
    <t>North Korea</t>
  </si>
  <si>
    <t>Somalia</t>
  </si>
  <si>
    <t>Puerto Rico</t>
  </si>
  <si>
    <t>Palestinian territories</t>
  </si>
  <si>
    <t>Somaliland</t>
  </si>
  <si>
    <t>Republic of Macedonia</t>
  </si>
  <si>
    <t>East Timor</t>
  </si>
  <si>
    <t>Réunion</t>
  </si>
  <si>
    <t>Montenegro</t>
  </si>
  <si>
    <t>Macau</t>
  </si>
  <si>
    <t>Western Sahara</t>
  </si>
  <si>
    <t>Guadeloupe</t>
  </si>
  <si>
    <t>Martinique</t>
  </si>
  <si>
    <t>French Polynesia</t>
  </si>
  <si>
    <t>New Caledonia</t>
  </si>
  <si>
    <t>French Guiana[14]</t>
  </si>
  <si>
    <t>Netherlands Antilles</t>
  </si>
  <si>
    <t>Mayotte</t>
  </si>
  <si>
    <t>Guam</t>
  </si>
  <si>
    <t>U.S. Virgin Islands</t>
  </si>
  <si>
    <t>Federated States of Micronesia</t>
  </si>
  <si>
    <t>Aruba</t>
  </si>
  <si>
    <t>Jersey</t>
  </si>
  <si>
    <t>Northern Mariana Islands</t>
  </si>
  <si>
    <t>Andorra</t>
  </si>
  <si>
    <t>Isle of Man</t>
  </si>
  <si>
    <t>American Samoa</t>
  </si>
  <si>
    <t>Guernsey</t>
  </si>
  <si>
    <t>Bermuda</t>
  </si>
  <si>
    <t>Marshall Islands</t>
  </si>
  <si>
    <t>Greenland</t>
  </si>
  <si>
    <t>Faroe Islands</t>
  </si>
  <si>
    <t>Cayman Islands</t>
  </si>
  <si>
    <t>Liechtenstein</t>
  </si>
  <si>
    <t>Saint-Martin</t>
  </si>
  <si>
    <t>Monaco</t>
  </si>
  <si>
    <t>San Marino</t>
  </si>
  <si>
    <t>Gibraltar</t>
  </si>
  <si>
    <t>Turks and Caicos Islands</t>
  </si>
  <si>
    <t>British Virgin Islands</t>
  </si>
  <si>
    <t>Cook Islands</t>
  </si>
  <si>
    <t>Palau</t>
  </si>
  <si>
    <t>Wallis and Futuna</t>
  </si>
  <si>
    <t>Anguilla</t>
  </si>
  <si>
    <t>Tuvalu</t>
  </si>
  <si>
    <t>Nauru</t>
  </si>
  <si>
    <t>Saint-Barthélemy</t>
  </si>
  <si>
    <t>Saint Helena</t>
  </si>
  <si>
    <t>Saint-Pierre and Miquelon</t>
  </si>
  <si>
    <t>Montserrat</t>
  </si>
  <si>
    <t>Falkland Islands</t>
  </si>
  <si>
    <t>Niue</t>
  </si>
  <si>
    <t>Tokelau</t>
  </si>
  <si>
    <t>Vatican City</t>
  </si>
  <si>
    <t>Pitcairn Islands</t>
  </si>
  <si>
    <t>35 00 N, 105 00 E</t>
  </si>
  <si>
    <t>20 00 N, 77 00 E</t>
  </si>
  <si>
    <t>38 00 N, 97 00 W</t>
  </si>
  <si>
    <t>5 00 S, 120 00 E</t>
  </si>
  <si>
    <t>10 00 S, 55 00 W</t>
  </si>
  <si>
    <t>30 00 N, 70 00 E</t>
  </si>
  <si>
    <t>24 00 N, 90 00 E</t>
  </si>
  <si>
    <t>10 00 N, 8 00 E</t>
  </si>
  <si>
    <t>60 00 N, 100 00 E</t>
  </si>
  <si>
    <t>36 00 N, 138 00 E</t>
  </si>
  <si>
    <t>23 00 N, 102 00 W</t>
  </si>
  <si>
    <t>46 00 N, 2 00 E</t>
  </si>
  <si>
    <t>39 00 N, 35 00 E</t>
  </si>
  <si>
    <t>51 00 N, 9 00 E</t>
  </si>
  <si>
    <t>42 50 N, 12 50 E</t>
  </si>
  <si>
    <t>54 00 N, 2 00 W</t>
  </si>
  <si>
    <t>49 45 N, 6 10 E</t>
  </si>
  <si>
    <t>65 00 N, 18 00 W</t>
  </si>
  <si>
    <t>62 00 N, 10 00 E</t>
  </si>
  <si>
    <t>27 00 S, 133 00 E</t>
  </si>
  <si>
    <t>34 00 S, 64 00 W</t>
  </si>
  <si>
    <t>y coord</t>
  </si>
  <si>
    <t>x coord</t>
  </si>
  <si>
    <t>Y coordinate</t>
  </si>
  <si>
    <t>X coordinate</t>
  </si>
  <si>
    <t>27 00 N, 30 00 E</t>
  </si>
  <si>
    <t>Numerical</t>
  </si>
  <si>
    <t>29 00 S, 24 00 E</t>
  </si>
  <si>
    <t>4 00 N, 72 00 W</t>
  </si>
  <si>
    <t>coordinates</t>
  </si>
  <si>
    <t>20 00 S, 30 00 E</t>
  </si>
  <si>
    <t>1 00 N, 38 00 E</t>
  </si>
  <si>
    <t>60 00 N, 95 00 W</t>
  </si>
  <si>
    <t>32 00 N, 53 00 E</t>
  </si>
  <si>
    <t>12 30 S, 18 30 E</t>
  </si>
  <si>
    <t>Chemistry</t>
  </si>
  <si>
    <t>Physics</t>
  </si>
  <si>
    <t># of Students</t>
  </si>
  <si>
    <t>A</t>
  </si>
  <si>
    <t>B</t>
  </si>
  <si>
    <t>C</t>
  </si>
  <si>
    <t>Company</t>
  </si>
  <si>
    <t>Market Share</t>
  </si>
  <si>
    <t>Games</t>
  </si>
  <si>
    <t>Atari</t>
  </si>
  <si>
    <t>Play Station</t>
  </si>
  <si>
    <t>XboX 360</t>
  </si>
  <si>
    <t>Wii</t>
  </si>
  <si>
    <t>Speed</t>
  </si>
  <si>
    <t>Name</t>
  </si>
  <si>
    <t>X axis</t>
  </si>
  <si>
    <t>Y axis</t>
  </si>
  <si>
    <t>Bubble size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</si>
</sst>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_);_(* \(#,##0\);_(* &quot;-&quot;??_);_(@_)"/>
    <numFmt numFmtId="166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C0C0C"/>
      <name val="Calibri"/>
      <family val="2"/>
    </font>
    <font>
      <b/>
      <sz val="9"/>
      <color rgb="FF0C0C0C"/>
      <name val="Calibri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 readingOrder="1"/>
    </xf>
    <xf numFmtId="43" fontId="1" fillId="0" borderId="0" xfId="1" applyFont="1" applyFill="1" applyBorder="1"/>
    <xf numFmtId="0" fontId="4" fillId="0" borderId="0" xfId="0" applyFont="1" applyFill="1" applyBorder="1" applyAlignment="1">
      <alignment horizontal="left" vertical="center" readingOrder="1"/>
    </xf>
    <xf numFmtId="9" fontId="0" fillId="0" borderId="0" xfId="0" applyNumberFormat="1" applyFill="1" applyBorder="1"/>
    <xf numFmtId="164" fontId="0" fillId="0" borderId="0" xfId="2" applyNumberFormat="1" applyFont="1" applyFill="1" applyBorder="1"/>
    <xf numFmtId="9" fontId="0" fillId="0" borderId="0" xfId="3" applyFont="1" applyFill="1" applyBorder="1"/>
    <xf numFmtId="0" fontId="2" fillId="0" borderId="1" xfId="0" applyFont="1" applyBorder="1"/>
    <xf numFmtId="3" fontId="0" fillId="0" borderId="0" xfId="0" applyNumberFormat="1"/>
    <xf numFmtId="43" fontId="0" fillId="0" borderId="0" xfId="1" applyFont="1"/>
    <xf numFmtId="0" fontId="0" fillId="0" borderId="0" xfId="1" applyNumberFormat="1" applyFont="1"/>
    <xf numFmtId="165" fontId="0" fillId="0" borderId="0" xfId="1" applyNumberFormat="1" applyFont="1"/>
    <xf numFmtId="0" fontId="2" fillId="0" borderId="1" xfId="0" applyFont="1" applyFill="1" applyBorder="1"/>
    <xf numFmtId="165" fontId="0" fillId="0" borderId="0" xfId="1" applyNumberFormat="1" applyFont="1" applyFill="1" applyBorder="1"/>
    <xf numFmtId="166" fontId="0" fillId="0" borderId="0" xfId="1" applyNumberFormat="1" applyFont="1"/>
    <xf numFmtId="1" fontId="0" fillId="0" borderId="0" xfId="1" applyNumberFormat="1" applyFont="1"/>
    <xf numFmtId="1" fontId="0" fillId="0" borderId="0" xfId="0" applyNumberForma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Fill="1" applyBorder="1" applyAlignment="1">
      <alignment horizontal="left" vertical="center" readingOrder="1"/>
    </xf>
    <xf numFmtId="1" fontId="0" fillId="0" borderId="0" xfId="1" applyNumberFormat="1" applyFont="1" applyBorder="1"/>
    <xf numFmtId="4" fontId="0" fillId="0" borderId="0" xfId="1" applyNumberFormat="1" applyFont="1" applyBorder="1"/>
    <xf numFmtId="9" fontId="1" fillId="0" borderId="6" xfId="1" applyNumberFormat="1" applyFont="1" applyFill="1" applyBorder="1"/>
    <xf numFmtId="0" fontId="3" fillId="0" borderId="7" xfId="0" applyFont="1" applyFill="1" applyBorder="1" applyAlignment="1">
      <alignment horizontal="left" vertical="center" readingOrder="1"/>
    </xf>
    <xf numFmtId="1" fontId="0" fillId="0" borderId="8" xfId="1" applyNumberFormat="1" applyFont="1" applyBorder="1"/>
    <xf numFmtId="4" fontId="0" fillId="0" borderId="8" xfId="1" applyNumberFormat="1" applyFont="1" applyBorder="1"/>
    <xf numFmtId="9" fontId="1" fillId="0" borderId="9" xfId="1" applyNumberFormat="1" applyFont="1" applyFill="1" applyBorder="1"/>
    <xf numFmtId="43" fontId="1" fillId="0" borderId="6" xfId="1" applyFont="1" applyFill="1" applyBorder="1"/>
    <xf numFmtId="43" fontId="1" fillId="0" borderId="9" xfId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</cellXfs>
  <cellStyles count="28">
    <cellStyle name="Comma" xfId="1" builtinId="3"/>
    <cellStyle name="Comma 2" xfId="4"/>
    <cellStyle name="Currency" xfId="2" builtinId="4"/>
    <cellStyle name="Currency 2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6"/>
    <cellStyle name="Normal 20" xfId="17"/>
    <cellStyle name="Normal 21" xfId="18"/>
    <cellStyle name="Normal 22" xfId="19"/>
    <cellStyle name="Normal 3" xfId="20"/>
    <cellStyle name="Normal 4" xfId="21"/>
    <cellStyle name="Normal 5" xfId="22"/>
    <cellStyle name="Normal 6" xfId="23"/>
    <cellStyle name="Normal 7" xfId="24"/>
    <cellStyle name="Normal 8" xfId="25"/>
    <cellStyle name="Normal 9" xfId="26"/>
    <cellStyle name="Percent" xfId="3" builtinId="5"/>
    <cellStyle name="Percent 2" xfId="27"/>
  </cellStyles>
  <dxfs count="0"/>
  <tableStyles count="0" defaultTableStyle="TableStyleMedium9" defaultPivotStyle="PivotStyleLight16"/>
  <colors>
    <mruColors>
      <color rgb="FF4F81BD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ubbleChart>
        <c:ser>
          <c:idx val="0"/>
          <c:order val="0"/>
          <c:tx>
            <c:strRef>
              <c:f>'bubble chart - multiple series'!$B$5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series'!$C$5</c:f>
              <c:numCache>
                <c:formatCode>0</c:formatCode>
                <c:ptCount val="1"/>
                <c:pt idx="0">
                  <c:v>-9700</c:v>
                </c:pt>
              </c:numCache>
            </c:numRef>
          </c:xVal>
          <c:yVal>
            <c:numRef>
              <c:f>'bubble chart - multiple series'!$D$5</c:f>
              <c:numCache>
                <c:formatCode>0</c:formatCode>
                <c:ptCount val="1"/>
                <c:pt idx="0">
                  <c:v>3800</c:v>
                </c:pt>
              </c:numCache>
            </c:numRef>
          </c:yVal>
          <c:bubbleSize>
            <c:numRef>
              <c:f>'bubble chart - multiple series'!$E$5</c:f>
              <c:numCache>
                <c:formatCode>_(* #,##0.00_);_(* \(#,##0.00\);_(* "-"??_);_(@_)</c:formatCode>
                <c:ptCount val="1"/>
                <c:pt idx="0">
                  <c:v>305540000</c:v>
                </c:pt>
              </c:numCache>
            </c:numRef>
          </c:bubbleSize>
        </c:ser>
        <c:ser>
          <c:idx val="2"/>
          <c:order val="1"/>
          <c:tx>
            <c:strRef>
              <c:f>'bubble chart - multiple series'!$B$6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series'!$C$6</c:f>
              <c:numCache>
                <c:formatCode>0</c:formatCode>
                <c:ptCount val="1"/>
                <c:pt idx="0">
                  <c:v>12000</c:v>
                </c:pt>
              </c:numCache>
            </c:numRef>
          </c:xVal>
          <c:yVal>
            <c:numRef>
              <c:f>'bubble chart - multiple series'!$D$6</c:f>
              <c:numCache>
                <c:formatCode>0</c:formatCode>
                <c:ptCount val="1"/>
                <c:pt idx="0">
                  <c:v>-500</c:v>
                </c:pt>
              </c:numCache>
            </c:numRef>
          </c:yVal>
          <c:bubbleSize>
            <c:numRef>
              <c:f>'bubble chart - multiple series'!$E$6</c:f>
              <c:numCache>
                <c:formatCode>_(* #,##0.00_);_(* \(#,##0.00\);_(* "-"??_);_(@_)</c:formatCode>
                <c:ptCount val="1"/>
                <c:pt idx="0">
                  <c:v>228582000</c:v>
                </c:pt>
              </c:numCache>
            </c:numRef>
          </c:bubbleSize>
        </c:ser>
        <c:ser>
          <c:idx val="3"/>
          <c:order val="2"/>
          <c:tx>
            <c:strRef>
              <c:f>'bubble chart - multiple series'!$B$7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spPr>
              <a:noFill/>
            </c:spPr>
            <c:dLblPos val="ctr"/>
            <c:showSerName val="1"/>
          </c:dLbls>
          <c:xVal>
            <c:numRef>
              <c:f>'bubble chart - multiple series'!$C$7</c:f>
              <c:numCache>
                <c:formatCode>0</c:formatCode>
                <c:ptCount val="1"/>
                <c:pt idx="0">
                  <c:v>-5500</c:v>
                </c:pt>
              </c:numCache>
            </c:numRef>
          </c:xVal>
          <c:yVal>
            <c:numRef>
              <c:f>'bubble chart - multiple series'!$D$7</c:f>
              <c:numCache>
                <c:formatCode>0</c:formatCode>
                <c:ptCount val="1"/>
                <c:pt idx="0">
                  <c:v>-1000</c:v>
                </c:pt>
              </c:numCache>
            </c:numRef>
          </c:yVal>
          <c:bubbleSize>
            <c:numRef>
              <c:f>'bubble chart - multiple series'!$E$7</c:f>
              <c:numCache>
                <c:formatCode>_(* #,##0.00_);_(* \(#,##0.00\);_(* "-"??_);_(@_)</c:formatCode>
                <c:ptCount val="1"/>
                <c:pt idx="0">
                  <c:v>187994000</c:v>
                </c:pt>
              </c:numCache>
            </c:numRef>
          </c:bubbleSize>
        </c:ser>
        <c:ser>
          <c:idx val="4"/>
          <c:order val="3"/>
          <c:tx>
            <c:strRef>
              <c:f>'bubble chart - multiple series'!$B$8</c:f>
              <c:strCache>
                <c:ptCount val="1"/>
                <c:pt idx="0">
                  <c:v>Pakistan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series'!$C$8</c:f>
              <c:numCache>
                <c:formatCode>0</c:formatCode>
                <c:ptCount val="1"/>
                <c:pt idx="0">
                  <c:v>7000</c:v>
                </c:pt>
              </c:numCache>
            </c:numRef>
          </c:xVal>
          <c:yVal>
            <c:numRef>
              <c:f>'bubble chart - multiple series'!$D$8</c:f>
              <c:numCache>
                <c:formatCode>0</c:formatCode>
                <c:ptCount val="1"/>
                <c:pt idx="0">
                  <c:v>3000</c:v>
                </c:pt>
              </c:numCache>
            </c:numRef>
          </c:yVal>
          <c:bubbleSize>
            <c:numRef>
              <c:f>'bubble chart - multiple series'!$E$8</c:f>
              <c:numCache>
                <c:formatCode>_(* #,##0.00_);_(* \(#,##0.00\);_(* "-"??_);_(@_)</c:formatCode>
                <c:ptCount val="1"/>
                <c:pt idx="0">
                  <c:v>164727000</c:v>
                </c:pt>
              </c:numCache>
            </c:numRef>
          </c:bubbleSize>
        </c:ser>
        <c:ser>
          <c:idx val="5"/>
          <c:order val="4"/>
          <c:tx>
            <c:strRef>
              <c:f>'bubble chart - multiple series'!$B$9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series'!$C$9</c:f>
              <c:numCache>
                <c:formatCode>0</c:formatCode>
                <c:ptCount val="1"/>
                <c:pt idx="0">
                  <c:v>9000</c:v>
                </c:pt>
              </c:numCache>
            </c:numRef>
          </c:xVal>
          <c:yVal>
            <c:numRef>
              <c:f>'bubble chart - multiple series'!$D$9</c:f>
              <c:numCache>
                <c:formatCode>0</c:formatCode>
                <c:ptCount val="1"/>
                <c:pt idx="0">
                  <c:v>2400</c:v>
                </c:pt>
              </c:numCache>
            </c:numRef>
          </c:yVal>
          <c:bubbleSize>
            <c:numRef>
              <c:f>'bubble chart - multiple series'!$E$9</c:f>
              <c:numCache>
                <c:formatCode>_(* #,##0.00_);_(* \(#,##0.00\);_(* "-"??_);_(@_)</c:formatCode>
                <c:ptCount val="1"/>
                <c:pt idx="0">
                  <c:v>158665000</c:v>
                </c:pt>
              </c:numCache>
            </c:numRef>
          </c:bubbleSize>
        </c:ser>
        <c:ser>
          <c:idx val="6"/>
          <c:order val="5"/>
          <c:tx>
            <c:strRef>
              <c:f>'bubble chart - multiple series'!$B$10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series'!$C$10</c:f>
              <c:numCache>
                <c:formatCode>0</c:formatCode>
                <c:ptCount val="1"/>
                <c:pt idx="0">
                  <c:v>800</c:v>
                </c:pt>
              </c:numCache>
            </c:numRef>
          </c:xVal>
          <c:yVal>
            <c:numRef>
              <c:f>'bubble chart - multiple series'!$D$10</c:f>
              <c:numCache>
                <c:formatCode>0</c:formatCode>
                <c:ptCount val="1"/>
                <c:pt idx="0">
                  <c:v>1000</c:v>
                </c:pt>
              </c:numCache>
            </c:numRef>
          </c:yVal>
          <c:bubbleSize>
            <c:numRef>
              <c:f>'bubble chart - multiple series'!$E$10</c:f>
              <c:numCache>
                <c:formatCode>_(* #,##0.00_);_(* \(#,##0.00\);_(* "-"??_);_(@_)</c:formatCode>
                <c:ptCount val="1"/>
                <c:pt idx="0">
                  <c:v>148093000</c:v>
                </c:pt>
              </c:numCache>
            </c:numRef>
          </c:bubbleSize>
        </c:ser>
        <c:ser>
          <c:idx val="7"/>
          <c:order val="6"/>
          <c:tx>
            <c:strRef>
              <c:f>'bubble chart - multiple series'!$B$11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series'!$C$11</c:f>
              <c:numCache>
                <c:formatCode>0</c:formatCode>
                <c:ptCount val="1"/>
                <c:pt idx="0">
                  <c:v>10000</c:v>
                </c:pt>
              </c:numCache>
            </c:numRef>
          </c:xVal>
          <c:yVal>
            <c:numRef>
              <c:f>'bubble chart - multiple series'!$D$11</c:f>
              <c:numCache>
                <c:formatCode>0</c:formatCode>
                <c:ptCount val="1"/>
                <c:pt idx="0">
                  <c:v>6000</c:v>
                </c:pt>
              </c:numCache>
            </c:numRef>
          </c:yVal>
          <c:bubbleSize>
            <c:numRef>
              <c:f>'bubble chart - multiple series'!$E$11</c:f>
              <c:numCache>
                <c:formatCode>_(* #,##0.00_);_(* \(#,##0.00\);_(* "-"??_);_(@_)</c:formatCode>
                <c:ptCount val="1"/>
                <c:pt idx="0">
                  <c:v>141900000</c:v>
                </c:pt>
              </c:numCache>
            </c:numRef>
          </c:bubbleSize>
        </c:ser>
        <c:ser>
          <c:idx val="8"/>
          <c:order val="7"/>
          <c:tx>
            <c:strRef>
              <c:f>'bubble chart - multiple series'!$B$12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series'!$C$12</c:f>
              <c:numCache>
                <c:formatCode>0</c:formatCode>
                <c:ptCount val="1"/>
                <c:pt idx="0">
                  <c:v>13800</c:v>
                </c:pt>
              </c:numCache>
            </c:numRef>
          </c:xVal>
          <c:yVal>
            <c:numRef>
              <c:f>'bubble chart - multiple series'!$D$12</c:f>
              <c:numCache>
                <c:formatCode>0</c:formatCode>
                <c:ptCount val="1"/>
                <c:pt idx="0">
                  <c:v>3600</c:v>
                </c:pt>
              </c:numCache>
            </c:numRef>
          </c:yVal>
          <c:bubbleSize>
            <c:numRef>
              <c:f>'bubble chart - multiple series'!$E$12</c:f>
              <c:numCache>
                <c:formatCode>_(* #,##0.00_);_(* \(#,##0.00\);_(* "-"??_);_(@_)</c:formatCode>
                <c:ptCount val="1"/>
                <c:pt idx="0">
                  <c:v>127690000</c:v>
                </c:pt>
              </c:numCache>
            </c:numRef>
          </c:bubbleSize>
        </c:ser>
        <c:ser>
          <c:idx val="9"/>
          <c:order val="8"/>
          <c:tx>
            <c:strRef>
              <c:f>'bubble chart - multiple series'!$B$13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series'!$C$13</c:f>
              <c:numCache>
                <c:formatCode>0</c:formatCode>
                <c:ptCount val="1"/>
                <c:pt idx="0">
                  <c:v>-10200</c:v>
                </c:pt>
              </c:numCache>
            </c:numRef>
          </c:xVal>
          <c:yVal>
            <c:numRef>
              <c:f>'bubble chart - multiple series'!$D$13</c:f>
              <c:numCache>
                <c:formatCode>0</c:formatCode>
                <c:ptCount val="1"/>
                <c:pt idx="0">
                  <c:v>2300</c:v>
                </c:pt>
              </c:numCache>
            </c:numRef>
          </c:yVal>
          <c:bubbleSize>
            <c:numRef>
              <c:f>'bubble chart - multiple series'!$E$13</c:f>
              <c:numCache>
                <c:formatCode>_(* #,##0.00_);_(* \(#,##0.00\);_(* "-"??_);_(@_)</c:formatCode>
                <c:ptCount val="1"/>
                <c:pt idx="0">
                  <c:v>106682500</c:v>
                </c:pt>
              </c:numCache>
            </c:numRef>
          </c:bubbleSize>
        </c:ser>
        <c:ser>
          <c:idx val="10"/>
          <c:order val="9"/>
          <c:tx>
            <c:strRef>
              <c:f>'bubble chart - multiple series'!$B$14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series'!$C$14</c:f>
              <c:numCache>
                <c:formatCode>0</c:formatCode>
                <c:ptCount val="1"/>
                <c:pt idx="0">
                  <c:v>200</c:v>
                </c:pt>
              </c:numCache>
            </c:numRef>
          </c:xVal>
          <c:yVal>
            <c:numRef>
              <c:f>'bubble chart - multiple series'!$D$14</c:f>
              <c:numCache>
                <c:formatCode>0</c:formatCode>
                <c:ptCount val="1"/>
                <c:pt idx="0">
                  <c:v>4600</c:v>
                </c:pt>
              </c:numCache>
            </c:numRef>
          </c:yVal>
          <c:bubbleSize>
            <c:numRef>
              <c:f>'bubble chart - multiple series'!$E$14</c:f>
              <c:numCache>
                <c:formatCode>_(* #,##0.00_);_(* \(#,##0.00\);_(* "-"??_);_(@_)</c:formatCode>
                <c:ptCount val="1"/>
                <c:pt idx="0">
                  <c:v>64473140</c:v>
                </c:pt>
              </c:numCache>
            </c:numRef>
          </c:bubbleSize>
        </c:ser>
        <c:ser>
          <c:idx val="11"/>
          <c:order val="10"/>
          <c:tx>
            <c:strRef>
              <c:f>'bubble chart - multiple series'!$B$15</c:f>
              <c:strCache>
                <c:ptCount val="1"/>
                <c:pt idx="0">
                  <c:v>Turkey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series'!$C$15</c:f>
              <c:numCache>
                <c:formatCode>0</c:formatCode>
                <c:ptCount val="1"/>
                <c:pt idx="0">
                  <c:v>3500</c:v>
                </c:pt>
              </c:numCache>
            </c:numRef>
          </c:xVal>
          <c:yVal>
            <c:numRef>
              <c:f>'bubble chart - multiple series'!$D$15</c:f>
              <c:numCache>
                <c:formatCode>0</c:formatCode>
                <c:ptCount val="1"/>
                <c:pt idx="0">
                  <c:v>3900</c:v>
                </c:pt>
              </c:numCache>
            </c:numRef>
          </c:yVal>
          <c:bubbleSize>
            <c:numRef>
              <c:f>'bubble chart - multiple series'!$E$15</c:f>
              <c:numCache>
                <c:formatCode>_(* #,##0.00_);_(* \(#,##0.00\);_(* "-"??_);_(@_)</c:formatCode>
                <c:ptCount val="1"/>
                <c:pt idx="0">
                  <c:v>70586256</c:v>
                </c:pt>
              </c:numCache>
            </c:numRef>
          </c:bubbleSize>
        </c:ser>
        <c:ser>
          <c:idx val="12"/>
          <c:order val="11"/>
          <c:tx>
            <c:strRef>
              <c:f>'bubble chart - multiple series'!$B$16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series'!$C$16</c:f>
              <c:numCache>
                <c:formatCode>0</c:formatCode>
                <c:ptCount val="1"/>
                <c:pt idx="0">
                  <c:v>900</c:v>
                </c:pt>
              </c:numCache>
            </c:numRef>
          </c:xVal>
          <c:yVal>
            <c:numRef>
              <c:f>'bubble chart - multiple series'!$D$16</c:f>
              <c:numCache>
                <c:formatCode>0</c:formatCode>
                <c:ptCount val="1"/>
                <c:pt idx="0">
                  <c:v>5100</c:v>
                </c:pt>
              </c:numCache>
            </c:numRef>
          </c:yVal>
          <c:bubbleSize>
            <c:numRef>
              <c:f>'bubble chart - multiple series'!$E$16</c:f>
              <c:numCache>
                <c:formatCode>_(* #,##0.00_);_(* \(#,##0.00\);_(* "-"??_);_(@_)</c:formatCode>
                <c:ptCount val="1"/>
                <c:pt idx="0">
                  <c:v>82169000</c:v>
                </c:pt>
              </c:numCache>
            </c:numRef>
          </c:bubbleSize>
        </c:ser>
        <c:ser>
          <c:idx val="13"/>
          <c:order val="12"/>
          <c:tx>
            <c:strRef>
              <c:f>'bubble chart - multiple series'!$B$17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series'!$C$17</c:f>
              <c:numCache>
                <c:formatCode>0</c:formatCode>
                <c:ptCount val="1"/>
                <c:pt idx="0">
                  <c:v>1250</c:v>
                </c:pt>
              </c:numCache>
            </c:numRef>
          </c:xVal>
          <c:yVal>
            <c:numRef>
              <c:f>'bubble chart - multiple series'!$D$17</c:f>
              <c:numCache>
                <c:formatCode>0</c:formatCode>
                <c:ptCount val="1"/>
                <c:pt idx="0">
                  <c:v>4250</c:v>
                </c:pt>
              </c:numCache>
            </c:numRef>
          </c:yVal>
          <c:bubbleSize>
            <c:numRef>
              <c:f>'bubble chart - multiple series'!$E$17</c:f>
              <c:numCache>
                <c:formatCode>_(* #,##0.00_);_(* \(#,##0.00\);_(* "-"??_);_(@_)</c:formatCode>
                <c:ptCount val="1"/>
                <c:pt idx="0">
                  <c:v>59619290</c:v>
                </c:pt>
              </c:numCache>
            </c:numRef>
          </c:bubbleSize>
        </c:ser>
        <c:ser>
          <c:idx val="14"/>
          <c:order val="13"/>
          <c:tx>
            <c:strRef>
              <c:f>'bubble chart - multiple series'!$B$18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series'!$C$18</c:f>
              <c:numCache>
                <c:formatCode>0</c:formatCode>
                <c:ptCount val="1"/>
                <c:pt idx="0">
                  <c:v>-200</c:v>
                </c:pt>
              </c:numCache>
            </c:numRef>
          </c:xVal>
          <c:yVal>
            <c:numRef>
              <c:f>'bubble chart - multiple series'!$D$18</c:f>
              <c:numCache>
                <c:formatCode>0</c:formatCode>
                <c:ptCount val="1"/>
                <c:pt idx="0">
                  <c:v>5400</c:v>
                </c:pt>
              </c:numCache>
            </c:numRef>
          </c:yVal>
          <c:bubbleSize>
            <c:numRef>
              <c:f>'bubble chart - multiple series'!$E$18</c:f>
              <c:numCache>
                <c:formatCode>_(* #,##0.00_);_(* \(#,##0.00\);_(* "-"??_);_(@_)</c:formatCode>
                <c:ptCount val="1"/>
                <c:pt idx="0">
                  <c:v>61186000</c:v>
                </c:pt>
              </c:numCache>
            </c:numRef>
          </c:bubbleSize>
        </c:ser>
        <c:ser>
          <c:idx val="15"/>
          <c:order val="14"/>
          <c:tx>
            <c:strRef>
              <c:f>'bubble chart - multiple series'!$B$19</c:f>
              <c:strCache>
                <c:ptCount val="1"/>
                <c:pt idx="0">
                  <c:v>Luxembourg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series'!$C$19</c:f>
              <c:numCache>
                <c:formatCode>0</c:formatCode>
                <c:ptCount val="1"/>
                <c:pt idx="0">
                  <c:v>610</c:v>
                </c:pt>
              </c:numCache>
            </c:numRef>
          </c:xVal>
          <c:yVal>
            <c:numRef>
              <c:f>'bubble chart - multiple series'!$D$19</c:f>
              <c:numCache>
                <c:formatCode>0</c:formatCode>
                <c:ptCount val="1"/>
                <c:pt idx="0">
                  <c:v>4945</c:v>
                </c:pt>
              </c:numCache>
            </c:numRef>
          </c:yVal>
          <c:bubbleSize>
            <c:numRef>
              <c:f>'bubble chart - multiple series'!$E$19</c:f>
              <c:numCache>
                <c:formatCode>_(* #,##0.00_);_(* \(#,##0.00\);_(* "-"??_);_(@_)</c:formatCode>
                <c:ptCount val="1"/>
                <c:pt idx="0">
                  <c:v>483800</c:v>
                </c:pt>
              </c:numCache>
            </c:numRef>
          </c:bubbleSize>
        </c:ser>
        <c:ser>
          <c:idx val="16"/>
          <c:order val="15"/>
          <c:tx>
            <c:strRef>
              <c:f>'bubble chart - multiple series'!$B$20</c:f>
              <c:strCache>
                <c:ptCount val="1"/>
                <c:pt idx="0">
                  <c:v>Iceland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series'!$C$20</c:f>
              <c:numCache>
                <c:formatCode>0</c:formatCode>
                <c:ptCount val="1"/>
                <c:pt idx="0">
                  <c:v>-1800</c:v>
                </c:pt>
              </c:numCache>
            </c:numRef>
          </c:xVal>
          <c:yVal>
            <c:numRef>
              <c:f>'bubble chart - multiple series'!$D$20</c:f>
              <c:numCache>
                <c:formatCode>0</c:formatCode>
                <c:ptCount val="1"/>
                <c:pt idx="0">
                  <c:v>6500</c:v>
                </c:pt>
              </c:numCache>
            </c:numRef>
          </c:yVal>
          <c:bubbleSize>
            <c:numRef>
              <c:f>'bubble chart - multiple series'!$E$20</c:f>
              <c:numCache>
                <c:formatCode>_(* #,##0.00_);_(* \(#,##0.00\);_(* "-"??_);_(@_)</c:formatCode>
                <c:ptCount val="1"/>
                <c:pt idx="0">
                  <c:v>320169</c:v>
                </c:pt>
              </c:numCache>
            </c:numRef>
          </c:bubbleSize>
        </c:ser>
        <c:ser>
          <c:idx val="17"/>
          <c:order val="16"/>
          <c:tx>
            <c:strRef>
              <c:f>'bubble chart - multiple series'!$B$21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series'!$C$21</c:f>
              <c:numCache>
                <c:formatCode>0</c:formatCode>
                <c:ptCount val="1"/>
                <c:pt idx="0">
                  <c:v>1000</c:v>
                </c:pt>
              </c:numCache>
            </c:numRef>
          </c:xVal>
          <c:yVal>
            <c:numRef>
              <c:f>'bubble chart - multiple series'!$D$21</c:f>
              <c:numCache>
                <c:formatCode>0</c:formatCode>
                <c:ptCount val="1"/>
                <c:pt idx="0">
                  <c:v>6200</c:v>
                </c:pt>
              </c:numCache>
            </c:numRef>
          </c:yVal>
          <c:bubbleSize>
            <c:numRef>
              <c:f>'bubble chart - multiple series'!$E$21</c:f>
              <c:numCache>
                <c:formatCode>_(* #,##0.00_);_(* \(#,##0.00\);_(* "-"??_);_(@_)</c:formatCode>
                <c:ptCount val="1"/>
                <c:pt idx="0">
                  <c:v>4790300</c:v>
                </c:pt>
              </c:numCache>
            </c:numRef>
          </c:bubbleSize>
        </c:ser>
        <c:ser>
          <c:idx val="18"/>
          <c:order val="17"/>
          <c:tx>
            <c:strRef>
              <c:f>'bubble chart - multiple series'!$B$22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series'!$C$22</c:f>
              <c:numCache>
                <c:formatCode>0</c:formatCode>
                <c:ptCount val="1"/>
                <c:pt idx="0">
                  <c:v>13300</c:v>
                </c:pt>
              </c:numCache>
            </c:numRef>
          </c:xVal>
          <c:yVal>
            <c:numRef>
              <c:f>'bubble chart - multiple series'!$D$22</c:f>
              <c:numCache>
                <c:formatCode>0</c:formatCode>
                <c:ptCount val="1"/>
                <c:pt idx="0">
                  <c:v>-2700</c:v>
                </c:pt>
              </c:numCache>
            </c:numRef>
          </c:yVal>
          <c:bubbleSize>
            <c:numRef>
              <c:f>'bubble chart - multiple series'!$E$22</c:f>
              <c:numCache>
                <c:formatCode>_(* #,##0.00_);_(* \(#,##0.00\);_(* "-"??_);_(@_)</c:formatCode>
                <c:ptCount val="1"/>
                <c:pt idx="0">
                  <c:v>21473500</c:v>
                </c:pt>
              </c:numCache>
            </c:numRef>
          </c:bubbleSize>
        </c:ser>
        <c:ser>
          <c:idx val="20"/>
          <c:order val="18"/>
          <c:tx>
            <c:strRef>
              <c:f>'bubble chart - multiple series'!$B$24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4F81BD">
                <a:alpha val="55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series'!$C$24</c:f>
              <c:numCache>
                <c:formatCode>0</c:formatCode>
                <c:ptCount val="1"/>
                <c:pt idx="0">
                  <c:v>-6400</c:v>
                </c:pt>
              </c:numCache>
            </c:numRef>
          </c:xVal>
          <c:yVal>
            <c:numRef>
              <c:f>'bubble chart - multiple series'!$D$24</c:f>
              <c:numCache>
                <c:formatCode>0</c:formatCode>
                <c:ptCount val="1"/>
                <c:pt idx="0">
                  <c:v>-3400</c:v>
                </c:pt>
              </c:numCache>
            </c:numRef>
          </c:yVal>
          <c:bubbleSize>
            <c:numRef>
              <c:f>'bubble chart - multiple series'!$E$24</c:f>
              <c:numCache>
                <c:formatCode>_(* #,##0.00_);_(* \(#,##0.00\);_(* "-"??_);_(@_)</c:formatCode>
                <c:ptCount val="1"/>
                <c:pt idx="0">
                  <c:v>40301927</c:v>
                </c:pt>
              </c:numCache>
            </c:numRef>
          </c:bubbleSize>
        </c:ser>
        <c:ser>
          <c:idx val="1"/>
          <c:order val="19"/>
          <c:tx>
            <c:strRef>
              <c:f>'bubble chart - multiple series'!$B$3</c:f>
              <c:strCache>
                <c:ptCount val="1"/>
                <c:pt idx="0">
                  <c:v>PR China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series'!$C$3</c:f>
              <c:numCache>
                <c:formatCode>0</c:formatCode>
                <c:ptCount val="1"/>
                <c:pt idx="0">
                  <c:v>10500</c:v>
                </c:pt>
              </c:numCache>
            </c:numRef>
          </c:xVal>
          <c:yVal>
            <c:numRef>
              <c:f>'bubble chart - multiple series'!$D$3</c:f>
              <c:numCache>
                <c:formatCode>0</c:formatCode>
                <c:ptCount val="1"/>
                <c:pt idx="0">
                  <c:v>3500</c:v>
                </c:pt>
              </c:numCache>
            </c:numRef>
          </c:yVal>
          <c:bubbleSize>
            <c:numRef>
              <c:f>'bubble chart - multiple series'!$E$3</c:f>
              <c:numCache>
                <c:formatCode>_(* #,##0.00_);_(* \(#,##0.00\);_(* "-"??_);_(@_)</c:formatCode>
                <c:ptCount val="1"/>
                <c:pt idx="0">
                  <c:v>1326960000</c:v>
                </c:pt>
              </c:numCache>
            </c:numRef>
          </c:bubbleSize>
        </c:ser>
        <c:ser>
          <c:idx val="21"/>
          <c:order val="20"/>
          <c:tx>
            <c:strRef>
              <c:f>'bubble chart - multiple series'!$B$4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series'!$C$4</c:f>
              <c:numCache>
                <c:formatCode>0</c:formatCode>
                <c:ptCount val="1"/>
                <c:pt idx="0">
                  <c:v>7700</c:v>
                </c:pt>
              </c:numCache>
            </c:numRef>
          </c:xVal>
          <c:yVal>
            <c:numRef>
              <c:f>'bubble chart - multiple series'!$D$4</c:f>
              <c:numCache>
                <c:formatCode>0</c:formatCode>
                <c:ptCount val="1"/>
                <c:pt idx="0">
                  <c:v>2000</c:v>
                </c:pt>
              </c:numCache>
            </c:numRef>
          </c:yVal>
          <c:bubbleSize>
            <c:numRef>
              <c:f>'bubble chart - multiple series'!$E$4</c:f>
              <c:numCache>
                <c:formatCode>_(* #,##0.00_);_(* \(#,##0.00\);_(* "-"??_);_(@_)</c:formatCode>
                <c:ptCount val="1"/>
                <c:pt idx="0">
                  <c:v>1139960000</c:v>
                </c:pt>
              </c:numCache>
            </c:numRef>
          </c:bubbleSize>
        </c:ser>
        <c:ser>
          <c:idx val="22"/>
          <c:order val="21"/>
          <c:tx>
            <c:strRef>
              <c:f>'bubble chart - multiple series'!$B$25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series'!$C$25</c:f>
              <c:numCache>
                <c:formatCode>0</c:formatCode>
                <c:ptCount val="1"/>
                <c:pt idx="0">
                  <c:v>2400</c:v>
                </c:pt>
              </c:numCache>
            </c:numRef>
          </c:xVal>
          <c:yVal>
            <c:numRef>
              <c:f>'bubble chart - multiple series'!$D$25</c:f>
              <c:numCache>
                <c:formatCode>0</c:formatCode>
                <c:ptCount val="1"/>
                <c:pt idx="0">
                  <c:v>-2900</c:v>
                </c:pt>
              </c:numCache>
            </c:numRef>
          </c:yVal>
          <c:bubbleSize>
            <c:numRef>
              <c:f>'bubble chart - multiple series'!$E$25</c:f>
              <c:numCache>
                <c:formatCode>_(* #,##0.00_);_(* \(#,##0.00\);_(* "-"??_);_(@_)</c:formatCode>
                <c:ptCount val="1"/>
                <c:pt idx="0">
                  <c:v>47850700</c:v>
                </c:pt>
              </c:numCache>
            </c:numRef>
          </c:bubbleSize>
        </c:ser>
        <c:ser>
          <c:idx val="23"/>
          <c:order val="22"/>
          <c:tx>
            <c:strRef>
              <c:f>'bubble chart - multiple series'!$B$26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spPr>
              <a:ln w="28575"/>
            </c:spPr>
            <c:dLblPos val="ctr"/>
            <c:showSerName val="1"/>
          </c:dLbls>
          <c:xVal>
            <c:numRef>
              <c:f>'bubble chart - multiple series'!$C$26</c:f>
              <c:numCache>
                <c:formatCode>0</c:formatCode>
                <c:ptCount val="1"/>
                <c:pt idx="0">
                  <c:v>-7200</c:v>
                </c:pt>
              </c:numCache>
            </c:numRef>
          </c:xVal>
          <c:yVal>
            <c:numRef>
              <c:f>'bubble chart - multiple series'!$D$26</c:f>
              <c:numCache>
                <c:formatCode>0</c:formatCode>
                <c:ptCount val="1"/>
                <c:pt idx="0">
                  <c:v>400</c:v>
                </c:pt>
              </c:numCache>
            </c:numRef>
          </c:yVal>
          <c:bubbleSize>
            <c:numRef>
              <c:f>'bubble chart - multiple series'!$E$26</c:f>
              <c:numCache>
                <c:formatCode>_(* #,##0.00_);_(* \(#,##0.00\);_(* "-"??_);_(@_)</c:formatCode>
                <c:ptCount val="1"/>
                <c:pt idx="0">
                  <c:v>44603000</c:v>
                </c:pt>
              </c:numCache>
            </c:numRef>
          </c:bubbleSize>
        </c:ser>
        <c:ser>
          <c:idx val="24"/>
          <c:order val="23"/>
          <c:tx>
            <c:strRef>
              <c:f>'bubble chart - multiple series'!$B$27</c:f>
              <c:strCache>
                <c:ptCount val="1"/>
                <c:pt idx="0">
                  <c:v>Egypt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series'!$C$27</c:f>
              <c:numCache>
                <c:formatCode>0</c:formatCode>
                <c:ptCount val="1"/>
                <c:pt idx="0">
                  <c:v>3000</c:v>
                </c:pt>
              </c:numCache>
            </c:numRef>
          </c:xVal>
          <c:yVal>
            <c:numRef>
              <c:f>'bubble chart - multiple series'!$D$27</c:f>
              <c:numCache>
                <c:formatCode>0</c:formatCode>
                <c:ptCount val="1"/>
                <c:pt idx="0">
                  <c:v>2700</c:v>
                </c:pt>
              </c:numCache>
            </c:numRef>
          </c:yVal>
          <c:bubbleSize>
            <c:numRef>
              <c:f>'bubble chart - multiple series'!$E$27</c:f>
              <c:numCache>
                <c:formatCode>_(* #,##0.00_);_(* \(#,##0.00\);_(* "-"??_);_(@_)</c:formatCode>
                <c:ptCount val="1"/>
                <c:pt idx="0">
                  <c:v>75482000</c:v>
                </c:pt>
              </c:numCache>
            </c:numRef>
          </c:bubbleSize>
        </c:ser>
        <c:ser>
          <c:idx val="25"/>
          <c:order val="24"/>
          <c:tx>
            <c:strRef>
              <c:f>'bubble chart - multiple series'!$B$28</c:f>
              <c:strCache>
                <c:ptCount val="1"/>
                <c:pt idx="0">
                  <c:v>Angola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series'!$C$28</c:f>
              <c:numCache>
                <c:formatCode>0</c:formatCode>
                <c:ptCount val="1"/>
                <c:pt idx="0">
                  <c:v>1830</c:v>
                </c:pt>
              </c:numCache>
            </c:numRef>
          </c:xVal>
          <c:yVal>
            <c:numRef>
              <c:f>'bubble chart - multiple series'!$D$28</c:f>
              <c:numCache>
                <c:formatCode>0</c:formatCode>
                <c:ptCount val="1"/>
                <c:pt idx="0">
                  <c:v>-1230</c:v>
                </c:pt>
              </c:numCache>
            </c:numRef>
          </c:yVal>
          <c:bubbleSize>
            <c:numRef>
              <c:f>'bubble chart - multiple series'!$E$28</c:f>
              <c:numCache>
                <c:formatCode>_(* #,##0.00_);_(* \(#,##0.00\);_(* "-"??_);_(@_)</c:formatCode>
                <c:ptCount val="1"/>
                <c:pt idx="0">
                  <c:v>17024000</c:v>
                </c:pt>
              </c:numCache>
            </c:numRef>
          </c:bubbleSize>
        </c:ser>
        <c:ser>
          <c:idx val="26"/>
          <c:order val="25"/>
          <c:tx>
            <c:strRef>
              <c:f>'bubble chart - multiple series'!$B$29</c:f>
              <c:strCache>
                <c:ptCount val="1"/>
                <c:pt idx="0">
                  <c:v>Zimbabwe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series'!$C$29</c:f>
              <c:numCache>
                <c:formatCode>0</c:formatCode>
                <c:ptCount val="1"/>
                <c:pt idx="0">
                  <c:v>3000</c:v>
                </c:pt>
              </c:numCache>
            </c:numRef>
          </c:xVal>
          <c:yVal>
            <c:numRef>
              <c:f>'bubble chart - multiple series'!$D$29</c:f>
              <c:numCache>
                <c:formatCode>0</c:formatCode>
                <c:ptCount val="1"/>
                <c:pt idx="0">
                  <c:v>-2000</c:v>
                </c:pt>
              </c:numCache>
            </c:numRef>
          </c:yVal>
          <c:bubbleSize>
            <c:numRef>
              <c:f>'bubble chart - multiple series'!$E$29</c:f>
              <c:numCache>
                <c:formatCode>_(* #,##0.00_);_(* \(#,##0.00\);_(* "-"??_);_(@_)</c:formatCode>
                <c:ptCount val="1"/>
                <c:pt idx="0">
                  <c:v>13349000</c:v>
                </c:pt>
              </c:numCache>
            </c:numRef>
          </c:bubbleSize>
        </c:ser>
        <c:ser>
          <c:idx val="27"/>
          <c:order val="26"/>
          <c:tx>
            <c:strRef>
              <c:f>'bubble chart - multiple series'!$B$30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series'!$C$30</c:f>
              <c:numCache>
                <c:formatCode>0</c:formatCode>
                <c:ptCount val="1"/>
                <c:pt idx="0">
                  <c:v>3800</c:v>
                </c:pt>
              </c:numCache>
            </c:numRef>
          </c:xVal>
          <c:yVal>
            <c:numRef>
              <c:f>'bubble chart - multiple series'!$D$30</c:f>
              <c:numCache>
                <c:formatCode>0</c:formatCode>
                <c:ptCount val="1"/>
                <c:pt idx="0">
                  <c:v>100</c:v>
                </c:pt>
              </c:numCache>
            </c:numRef>
          </c:yVal>
          <c:bubbleSize>
            <c:numRef>
              <c:f>'bubble chart - multiple series'!$E$30</c:f>
              <c:numCache>
                <c:formatCode>_(* #,##0.00_);_(* \(#,##0.00\);_(* "-"??_);_(@_)</c:formatCode>
                <c:ptCount val="1"/>
                <c:pt idx="0">
                  <c:v>37538000</c:v>
                </c:pt>
              </c:numCache>
            </c:numRef>
          </c:bubbleSize>
        </c:ser>
        <c:ser>
          <c:idx val="28"/>
          <c:order val="27"/>
          <c:tx>
            <c:strRef>
              <c:f>'bubble chart - multiple series'!$B$31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series'!$C$31</c:f>
              <c:numCache>
                <c:formatCode>0</c:formatCode>
                <c:ptCount val="1"/>
                <c:pt idx="0">
                  <c:v>-9500</c:v>
                </c:pt>
              </c:numCache>
            </c:numRef>
          </c:xVal>
          <c:yVal>
            <c:numRef>
              <c:f>'bubble chart - multiple series'!$D$31</c:f>
              <c:numCache>
                <c:formatCode>0</c:formatCode>
                <c:ptCount val="1"/>
                <c:pt idx="0">
                  <c:v>6000</c:v>
                </c:pt>
              </c:numCache>
            </c:numRef>
          </c:yVal>
          <c:bubbleSize>
            <c:numRef>
              <c:f>'bubble chart - multiple series'!$E$31</c:f>
              <c:numCache>
                <c:formatCode>_(* #,##0.00_);_(* \(#,##0.00\);_(* "-"??_);_(@_)</c:formatCode>
                <c:ptCount val="1"/>
                <c:pt idx="0">
                  <c:v>33415800</c:v>
                </c:pt>
              </c:numCache>
            </c:numRef>
          </c:bubbleSize>
        </c:ser>
        <c:ser>
          <c:idx val="29"/>
          <c:order val="28"/>
          <c:tx>
            <c:strRef>
              <c:f>'bubble chart - multiple series'!$B$32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12700">
              <a:solidFill>
                <a:srgbClr val="FF0000"/>
              </a:solidFill>
            </a:ln>
          </c:spPr>
          <c:dLbls>
            <c:dLblPos val="ctr"/>
            <c:showSerName val="1"/>
          </c:dLbls>
          <c:xVal>
            <c:numRef>
              <c:f>'bubble chart - multiple series'!$C$32</c:f>
              <c:numCache>
                <c:formatCode>0</c:formatCode>
                <c:ptCount val="1"/>
                <c:pt idx="0">
                  <c:v>5300</c:v>
                </c:pt>
              </c:numCache>
            </c:numRef>
          </c:xVal>
          <c:yVal>
            <c:numRef>
              <c:f>'bubble chart - multiple series'!$D$32</c:f>
              <c:numCache>
                <c:formatCode>0</c:formatCode>
                <c:ptCount val="1"/>
                <c:pt idx="0">
                  <c:v>3200</c:v>
                </c:pt>
              </c:numCache>
            </c:numRef>
          </c:yVal>
          <c:bubbleSize>
            <c:numRef>
              <c:f>'bubble chart - multiple series'!$E$32</c:f>
              <c:numCache>
                <c:formatCode>_(* #,##0.00_);_(* \(#,##0.00\);_(* "-"??_);_(@_)</c:formatCode>
                <c:ptCount val="1"/>
                <c:pt idx="0">
                  <c:v>70495782</c:v>
                </c:pt>
              </c:numCache>
            </c:numRef>
          </c:bubbleSize>
        </c:ser>
        <c:bubbleScale val="100"/>
        <c:axId val="63195776"/>
        <c:axId val="63201664"/>
      </c:bubbleChart>
      <c:valAx>
        <c:axId val="63195776"/>
        <c:scaling>
          <c:orientation val="minMax"/>
        </c:scaling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1"/>
        <c:tickLblPos val="nextTo"/>
        <c:txPr>
          <a:bodyPr/>
          <a:lstStyle/>
          <a:p>
            <a:pPr>
              <a:defRPr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63201664"/>
        <c:crosses val="autoZero"/>
        <c:crossBetween val="midCat"/>
      </c:valAx>
      <c:valAx>
        <c:axId val="63201664"/>
        <c:scaling>
          <c:orientation val="minMax"/>
          <c:max val="8000"/>
        </c:scaling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0"/>
        <c:tickLblPos val="nextTo"/>
        <c:txPr>
          <a:bodyPr/>
          <a:lstStyle/>
          <a:p>
            <a:pPr>
              <a:defRPr>
                <a:solidFill>
                  <a:schemeClr val="bg1">
                    <a:lumMod val="85000"/>
                  </a:schemeClr>
                </a:solidFill>
              </a:defRPr>
            </a:pPr>
            <a:endParaRPr lang="en-US"/>
          </a:p>
        </c:txPr>
        <c:crossAx val="63195776"/>
        <c:crosses val="autoZero"/>
        <c:crossBetween val="midCat"/>
      </c:valAx>
    </c:plotArea>
    <c:plotVisOnly val="1"/>
  </c:chart>
  <c:spPr>
    <a:ln w="12700"/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ubbleChart>
        <c:ser>
          <c:idx val="0"/>
          <c:order val="0"/>
          <c:tx>
            <c:strRef>
              <c:f>'bubble chart - multiple series'!$B$38</c:f>
              <c:strCache>
                <c:ptCount val="1"/>
                <c:pt idx="0">
                  <c:v>Wii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0000"/>
                    <a:satMod val="300000"/>
                  </a:schemeClr>
                </a:gs>
                <a:gs pos="35000">
                  <a:schemeClr val="dk1">
                    <a:tint val="37000"/>
                    <a:satMod val="300000"/>
                  </a:schemeClr>
                </a:gs>
                <a:gs pos="100000">
                  <a:schemeClr val="dk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series'!$C$38</c:f>
              <c:numCache>
                <c:formatCode>0</c:formatCode>
                <c:ptCount val="1"/>
                <c:pt idx="0">
                  <c:v>60</c:v>
                </c:pt>
              </c:numCache>
            </c:numRef>
          </c:xVal>
          <c:yVal>
            <c:numRef>
              <c:f>'bubble chart - multiple series'!$D$38</c:f>
              <c:numCache>
                <c:formatCode>#,##0.00</c:formatCode>
                <c:ptCount val="1"/>
                <c:pt idx="0">
                  <c:v>450</c:v>
                </c:pt>
              </c:numCache>
            </c:numRef>
          </c:yVal>
          <c:bubbleSize>
            <c:numRef>
              <c:f>'bubble chart - multiple series'!$E$38</c:f>
              <c:numCache>
                <c:formatCode>0%</c:formatCode>
                <c:ptCount val="1"/>
                <c:pt idx="0">
                  <c:v>0.47</c:v>
                </c:pt>
              </c:numCache>
            </c:numRef>
          </c:bubbleSize>
        </c:ser>
        <c:ser>
          <c:idx val="3"/>
          <c:order val="1"/>
          <c:tx>
            <c:strRef>
              <c:f>'bubble chart - multiple series'!$B$40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0000"/>
                    <a:satMod val="300000"/>
                  </a:schemeClr>
                </a:gs>
                <a:gs pos="35000">
                  <a:schemeClr val="dk1">
                    <a:tint val="37000"/>
                    <a:satMod val="300000"/>
                  </a:schemeClr>
                </a:gs>
                <a:gs pos="100000">
                  <a:schemeClr val="dk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dLbl>
              <c:idx val="0"/>
              <c:layout>
                <c:manualLayout>
                  <c:x val="5.4330691343146865E-2"/>
                  <c:y val="6.6079302959892547E-2"/>
                </c:manualLayout>
              </c:layout>
              <c:dLblPos val="t"/>
              <c:showSerName val="1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SerName val="1"/>
          </c:dLbls>
          <c:xVal>
            <c:numRef>
              <c:f>'bubble chart - multiple series'!$C$40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'bubble chart - multiple series'!$D$40</c:f>
              <c:numCache>
                <c:formatCode>#,##0.00</c:formatCode>
                <c:ptCount val="1"/>
                <c:pt idx="0">
                  <c:v>40</c:v>
                </c:pt>
              </c:numCache>
            </c:numRef>
          </c:yVal>
          <c:bubbleSize>
            <c:numRef>
              <c:f>'bubble chart - multiple series'!$E$40</c:f>
              <c:numCache>
                <c:formatCode>0%</c:formatCode>
                <c:ptCount val="1"/>
                <c:pt idx="0">
                  <c:v>1.0000000000000009E-2</c:v>
                </c:pt>
              </c:numCache>
            </c:numRef>
          </c:bubbleSize>
        </c:ser>
        <c:ser>
          <c:idx val="9"/>
          <c:order val="2"/>
          <c:tx>
            <c:strRef>
              <c:f>'bubble chart - multiple series'!$B$39</c:f>
              <c:strCache>
                <c:ptCount val="1"/>
                <c:pt idx="0">
                  <c:v>Atari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0"/>
                  <c:y val="7.752870175571229E-2"/>
                </c:manualLayout>
              </c:layout>
              <c:dLblPos val="t"/>
              <c:showSerName val="1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SerName val="1"/>
          </c:dLbls>
          <c:xVal>
            <c:numRef>
              <c:f>'bubble chart - multiple series'!$C$39</c:f>
              <c:numCache>
                <c:formatCode>0</c:formatCode>
                <c:ptCount val="1"/>
                <c:pt idx="0">
                  <c:v>20</c:v>
                </c:pt>
              </c:numCache>
            </c:numRef>
          </c:xVal>
          <c:yVal>
            <c:numRef>
              <c:f>'bubble chart - multiple series'!$D$39</c:f>
              <c:numCache>
                <c:formatCode>#,##0.00</c:formatCode>
                <c:ptCount val="1"/>
                <c:pt idx="0">
                  <c:v>50</c:v>
                </c:pt>
              </c:numCache>
            </c:numRef>
          </c:yVal>
          <c:bubbleSize>
            <c:numRef>
              <c:f>'bubble chart - multiple series'!$E$39</c:f>
              <c:numCache>
                <c:formatCode>0%</c:formatCode>
                <c:ptCount val="1"/>
                <c:pt idx="0">
                  <c:v>0.05</c:v>
                </c:pt>
              </c:numCache>
            </c:numRef>
          </c:bubbleSize>
        </c:ser>
        <c:ser>
          <c:idx val="1"/>
          <c:order val="3"/>
          <c:tx>
            <c:strRef>
              <c:f>'bubble chart - multiple series'!$B$36</c:f>
              <c:strCache>
                <c:ptCount val="1"/>
                <c:pt idx="0">
                  <c:v>Play Station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series'!$C$36</c:f>
              <c:numCache>
                <c:formatCode>0</c:formatCode>
                <c:ptCount val="1"/>
                <c:pt idx="0">
                  <c:v>100</c:v>
                </c:pt>
              </c:numCache>
            </c:numRef>
          </c:xVal>
          <c:yVal>
            <c:numRef>
              <c:f>'bubble chart - multiple series'!$D$36</c:f>
              <c:numCache>
                <c:formatCode>#,##0.00</c:formatCode>
                <c:ptCount val="1"/>
                <c:pt idx="0">
                  <c:v>450</c:v>
                </c:pt>
              </c:numCache>
            </c:numRef>
          </c:yVal>
          <c:bubbleSize>
            <c:numRef>
              <c:f>'bubble chart - multiple series'!$E$36</c:f>
              <c:numCache>
                <c:formatCode>0%</c:formatCode>
                <c:ptCount val="1"/>
                <c:pt idx="0">
                  <c:v>0.25</c:v>
                </c:pt>
              </c:numCache>
            </c:numRef>
          </c:bubbleSize>
        </c:ser>
        <c:ser>
          <c:idx val="21"/>
          <c:order val="4"/>
          <c:tx>
            <c:strRef>
              <c:f>'bubble chart - multiple series'!$B$37</c:f>
              <c:strCache>
                <c:ptCount val="1"/>
                <c:pt idx="0">
                  <c:v>XboX 360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series'!$C$37</c:f>
              <c:numCache>
                <c:formatCode>0</c:formatCode>
                <c:ptCount val="1"/>
                <c:pt idx="0">
                  <c:v>90</c:v>
                </c:pt>
              </c:numCache>
            </c:numRef>
          </c:xVal>
          <c:yVal>
            <c:numRef>
              <c:f>'bubble chart - multiple series'!$D$37</c:f>
              <c:numCache>
                <c:formatCode>#,##0.00</c:formatCode>
                <c:ptCount val="1"/>
                <c:pt idx="0">
                  <c:v>560</c:v>
                </c:pt>
              </c:numCache>
            </c:numRef>
          </c:yVal>
          <c:bubbleSize>
            <c:numRef>
              <c:f>'bubble chart - multiple series'!$E$37</c:f>
              <c:numCache>
                <c:formatCode>0%</c:formatCode>
                <c:ptCount val="1"/>
                <c:pt idx="0">
                  <c:v>0.22</c:v>
                </c:pt>
              </c:numCache>
            </c:numRef>
          </c:bubbleSize>
        </c:ser>
        <c:bubbleScale val="100"/>
        <c:axId val="88815872"/>
        <c:axId val="91136000"/>
      </c:bubbleChart>
      <c:valAx>
        <c:axId val="88815872"/>
        <c:scaling>
          <c:orientation val="minMax"/>
          <c:max val="110"/>
          <c:min val="0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Speed Rating</a:t>
                </a:r>
              </a:p>
            </c:rich>
          </c:tx>
          <c:layout>
            <c:manualLayout>
              <c:xMode val="edge"/>
              <c:yMode val="edge"/>
              <c:x val="0.79295098767551753"/>
              <c:y val="0.89341716132516968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1136000"/>
        <c:crosses val="autoZero"/>
        <c:crossBetween val="midCat"/>
      </c:valAx>
      <c:valAx>
        <c:axId val="91136000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050" b="1"/>
                </a:pPr>
                <a:r>
                  <a:rPr lang="en-US" sz="1050" b="1"/>
                  <a:t>Available Games</a:t>
                </a:r>
              </a:p>
            </c:rich>
          </c:tx>
          <c:layout>
            <c:manualLayout>
              <c:xMode val="edge"/>
              <c:yMode val="edge"/>
              <c:x val="2.8622040323271297E-2"/>
              <c:y val="2.0407233331740344E-2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88815872"/>
        <c:crosses val="autoZero"/>
        <c:crossBetween val="midCat"/>
      </c:valAx>
    </c:plotArea>
    <c:plotVisOnly val="1"/>
  </c:chart>
  <c:spPr>
    <a:ln w="12700"/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ubbleChart>
        <c:ser>
          <c:idx val="0"/>
          <c:order val="0"/>
          <c:tx>
            <c:strRef>
              <c:f>'bubble chart - multiple series'!$B$64</c:f>
              <c:strCache>
                <c:ptCount val="1"/>
                <c:pt idx="0">
                  <c:v>B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series'!$C$64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'bubble chart - multiple series'!$D$64</c:f>
              <c:numCache>
                <c:formatCode>General</c:formatCode>
                <c:ptCount val="1"/>
                <c:pt idx="0">
                  <c:v>0.8</c:v>
                </c:pt>
              </c:numCache>
            </c:numRef>
          </c:yVal>
          <c:bubbleSize>
            <c:numRef>
              <c:f>'bubble chart - multiple series'!$E$64</c:f>
              <c:numCache>
                <c:formatCode>General</c:formatCode>
                <c:ptCount val="1"/>
                <c:pt idx="0">
                  <c:v>50</c:v>
                </c:pt>
              </c:numCache>
            </c:numRef>
          </c:bubbleSize>
        </c:ser>
        <c:ser>
          <c:idx val="3"/>
          <c:order val="1"/>
          <c:tx>
            <c:strRef>
              <c:f>'bubble chart - multiple series'!$B$65</c:f>
              <c:strCache>
                <c:ptCount val="1"/>
                <c:pt idx="0">
                  <c:v>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series'!$C$65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'bubble chart - multiple series'!$D$65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'bubble chart - multiple series'!$E$65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</c:ser>
        <c:ser>
          <c:idx val="1"/>
          <c:order val="2"/>
          <c:tx>
            <c:strRef>
              <c:f>'bubble chart - multiple series'!$B$63</c:f>
              <c:strCache>
                <c:ptCount val="1"/>
                <c:pt idx="0">
                  <c:v>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'bubble chart - multiple series'!$C$63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'bubble chart - multiple series'!$D$63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'bubble chart - multiple series'!$E$63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</c:ser>
        <c:bubbleScale val="100"/>
        <c:axId val="100277248"/>
        <c:axId val="100328960"/>
      </c:bubbleChart>
      <c:valAx>
        <c:axId val="1002772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00328960"/>
        <c:crosses val="autoZero"/>
        <c:crossBetween val="midCat"/>
      </c:valAx>
      <c:valAx>
        <c:axId val="10032896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00277248"/>
        <c:crosses val="autoZero"/>
        <c:crossBetween val="midCat"/>
      </c:valAx>
    </c:plotArea>
    <c:plotVisOnly val="1"/>
  </c:chart>
  <c:spPr>
    <a:ln w="12700"/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ubbleChart>
        <c:ser>
          <c:idx val="0"/>
          <c:order val="0"/>
          <c:xVal>
            <c:numRef>
              <c:f>'regular bubble chart'!$C$4:$C$39</c:f>
              <c:numCache>
                <c:formatCode>General</c:formatCode>
                <c:ptCount val="3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'regular bubble chart'!$D$4:$D$39</c:f>
              <c:numCache>
                <c:formatCode>General</c:formatCode>
                <c:ptCount val="3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</c:numCache>
            </c:numRef>
          </c:yVal>
          <c:bubbleSize>
            <c:numRef>
              <c:f>'regular bubble chart'!$E$4:$E$39</c:f>
              <c:numCache>
                <c:formatCode>General</c:formatCode>
                <c:ptCount val="3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</c:numCache>
            </c:numRef>
          </c:bubbleSize>
        </c:ser>
        <c:bubbleScale val="50"/>
        <c:sizeRepresents val="w"/>
        <c:axId val="76964608"/>
        <c:axId val="75803264"/>
      </c:bubbleChart>
      <c:valAx>
        <c:axId val="76964608"/>
        <c:scaling>
          <c:orientation val="minMax"/>
          <c:min val="0"/>
        </c:scaling>
        <c:axPos val="b"/>
        <c:numFmt formatCode="General" sourceLinked="1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75803264"/>
        <c:crosses val="autoZero"/>
        <c:crossBetween val="midCat"/>
      </c:valAx>
      <c:valAx>
        <c:axId val="75803264"/>
        <c:scaling>
          <c:orientation val="minMax"/>
          <c:min val="0"/>
        </c:scaling>
        <c:axPos val="l"/>
        <c:numFmt formatCode="General" sourceLinked="1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76964608"/>
        <c:crosses val="autoZero"/>
        <c:crossBetween val="midCat"/>
      </c:valAx>
      <c:spPr>
        <a:noFill/>
        <a:ln w="25400">
          <a:noFill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187775</xdr:colOff>
      <xdr:row>1</xdr:row>
      <xdr:rowOff>110031</xdr:rowOff>
    </xdr:from>
    <xdr:to>
      <xdr:col>11</xdr:col>
      <xdr:colOff>418955</xdr:colOff>
      <xdr:row>25</xdr:row>
      <xdr:rowOff>13607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8480</xdr:colOff>
      <xdr:row>40</xdr:row>
      <xdr:rowOff>121236</xdr:rowOff>
    </xdr:from>
    <xdr:to>
      <xdr:col>4</xdr:col>
      <xdr:colOff>1109382</xdr:colOff>
      <xdr:row>59</xdr:row>
      <xdr:rowOff>10074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602391</xdr:colOff>
      <xdr:row>65</xdr:row>
      <xdr:rowOff>65208</xdr:rowOff>
    </xdr:from>
    <xdr:to>
      <xdr:col>4</xdr:col>
      <xdr:colOff>1109381</xdr:colOff>
      <xdr:row>80</xdr:row>
      <xdr:rowOff>179295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304800</xdr:colOff>
      <xdr:row>16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B1:AU237"/>
  <sheetViews>
    <sheetView zoomScale="85" zoomScaleNormal="85" workbookViewId="0">
      <selection activeCell="J73" sqref="J73"/>
    </sheetView>
  </sheetViews>
  <sheetFormatPr defaultRowHeight="15"/>
  <cols>
    <col min="2" max="2" width="16.42578125" customWidth="1"/>
    <col min="3" max="3" width="13.42578125" customWidth="1"/>
    <col min="4" max="4" width="12.28515625" bestFit="1" customWidth="1"/>
    <col min="5" max="5" width="16.85546875" bestFit="1" customWidth="1"/>
    <col min="9" max="9" width="9.140625" style="1"/>
    <col min="10" max="10" width="24" style="1" bestFit="1" customWidth="1"/>
    <col min="11" max="11" width="27.28515625" style="1" bestFit="1" customWidth="1"/>
    <col min="12" max="12" width="15" style="1" bestFit="1" customWidth="1"/>
    <col min="18" max="18" width="31.7109375" bestFit="1" customWidth="1"/>
    <col min="21" max="21" width="32.5703125" bestFit="1" customWidth="1"/>
    <col min="22" max="22" width="16" customWidth="1"/>
    <col min="23" max="23" width="13.85546875" customWidth="1"/>
    <col min="24" max="24" width="31.5703125" bestFit="1" customWidth="1"/>
    <col min="25" max="25" width="12.85546875" bestFit="1" customWidth="1"/>
    <col min="29" max="29" width="31.7109375" bestFit="1" customWidth="1"/>
    <col min="30" max="30" width="9.5703125" bestFit="1" customWidth="1"/>
    <col min="31" max="31" width="13" customWidth="1"/>
    <col min="32" max="32" width="11.5703125" bestFit="1" customWidth="1"/>
    <col min="33" max="34" width="27.85546875" customWidth="1"/>
    <col min="35" max="35" width="13.42578125" customWidth="1"/>
    <col min="41" max="41" width="12" customWidth="1"/>
  </cols>
  <sheetData>
    <row r="1" spans="2:47" ht="15.75" thickBot="1"/>
    <row r="2" spans="2:47">
      <c r="B2" s="37" t="s">
        <v>19</v>
      </c>
      <c r="C2" s="38" t="s">
        <v>277</v>
      </c>
      <c r="D2" s="38" t="s">
        <v>276</v>
      </c>
      <c r="E2" s="39" t="s">
        <v>182</v>
      </c>
    </row>
    <row r="3" spans="2:47">
      <c r="B3" s="27" t="s">
        <v>183</v>
      </c>
      <c r="C3" s="28">
        <f t="shared" ref="C3:C27" si="0">AH4</f>
        <v>10500</v>
      </c>
      <c r="D3" s="28">
        <f t="shared" ref="D3:D27" si="1">AI4</f>
        <v>3500</v>
      </c>
      <c r="E3" s="35">
        <f t="shared" ref="E3:E27" si="2">AF4</f>
        <v>1326960000</v>
      </c>
      <c r="F3" s="14"/>
      <c r="I3" s="4"/>
      <c r="J3" s="5"/>
      <c r="K3" s="6"/>
      <c r="L3" s="6"/>
      <c r="R3" s="8" t="s">
        <v>179</v>
      </c>
      <c r="S3" s="8" t="s">
        <v>20</v>
      </c>
      <c r="U3" s="8" t="s">
        <v>180</v>
      </c>
      <c r="V3" s="8" t="s">
        <v>181</v>
      </c>
      <c r="X3" s="13" t="s">
        <v>19</v>
      </c>
      <c r="Y3" s="13" t="s">
        <v>182</v>
      </c>
      <c r="AC3" s="8" t="s">
        <v>180</v>
      </c>
      <c r="AD3" s="8" t="s">
        <v>20</v>
      </c>
      <c r="AE3" s="8" t="s">
        <v>184</v>
      </c>
      <c r="AF3" s="8" t="s">
        <v>182</v>
      </c>
      <c r="AG3" s="13" t="s">
        <v>282</v>
      </c>
      <c r="AH3" s="13" t="s">
        <v>275</v>
      </c>
      <c r="AI3" s="13" t="s">
        <v>274</v>
      </c>
      <c r="AO3" t="s">
        <v>279</v>
      </c>
      <c r="AU3" t="s">
        <v>279</v>
      </c>
    </row>
    <row r="4" spans="2:47">
      <c r="B4" s="27" t="s">
        <v>8</v>
      </c>
      <c r="C4" s="28">
        <f t="shared" si="0"/>
        <v>7700</v>
      </c>
      <c r="D4" s="28">
        <f t="shared" si="1"/>
        <v>2000</v>
      </c>
      <c r="E4" s="35">
        <f t="shared" si="2"/>
        <v>1139960000</v>
      </c>
      <c r="F4" s="14"/>
      <c r="I4" s="4"/>
      <c r="J4" s="5"/>
      <c r="K4" s="7"/>
      <c r="L4" s="6"/>
      <c r="R4" t="s">
        <v>21</v>
      </c>
      <c r="S4" s="11">
        <v>0.96799999999999997</v>
      </c>
      <c r="U4" t="s">
        <v>48</v>
      </c>
      <c r="V4" s="12">
        <v>85638</v>
      </c>
      <c r="X4" t="s">
        <v>183</v>
      </c>
      <c r="Y4" s="9">
        <v>1326960000</v>
      </c>
      <c r="AB4">
        <v>1</v>
      </c>
      <c r="AC4" t="s">
        <v>183</v>
      </c>
      <c r="AD4">
        <f>VLOOKUP($AC4,$R$4:$S$180,2,FALSE)</f>
        <v>0.77700000000000002</v>
      </c>
      <c r="AE4">
        <f>VLOOKUP($AC4,$U$4:$V$182,2,FALSE)</f>
        <v>5325</v>
      </c>
      <c r="AF4">
        <f>VLOOKUP($AC4,$X$4:$Y$237,2,FALSE)</f>
        <v>1326960000</v>
      </c>
      <c r="AG4" t="s">
        <v>253</v>
      </c>
      <c r="AH4" s="16">
        <f>AU4</f>
        <v>10500</v>
      </c>
      <c r="AI4" s="17">
        <f>AO4</f>
        <v>3500</v>
      </c>
      <c r="AK4" t="str">
        <f>RIGHT(LEFT(AG4,FIND(",",AG4)-1),1)</f>
        <v>N</v>
      </c>
      <c r="AL4" t="str">
        <f t="shared" ref="AL4:AL25" si="3">LEFT(AG4,FIND(AK4,AG4)-2)</f>
        <v>35 00</v>
      </c>
      <c r="AM4">
        <f t="shared" ref="AM4:AM28" si="4">IF(AK4=$AK$4,1,-1)</f>
        <v>1</v>
      </c>
      <c r="AN4" s="15" t="str">
        <f>REPLACE(AL4,FIND(" ",AL4),1,"")</f>
        <v>3500</v>
      </c>
      <c r="AO4" s="16">
        <f>AM4*AN4</f>
        <v>3500</v>
      </c>
      <c r="AP4" t="str">
        <f t="shared" ref="AP4:AP25" si="5">RIGHT(AG4,1)</f>
        <v>E</v>
      </c>
      <c r="AQ4" t="str">
        <f>RIGHT(AG4,LEN(AG4)-FIND(",",AG4)-1)</f>
        <v>105 00 E</v>
      </c>
      <c r="AR4" t="str">
        <f>LEFT(AQ4,LEN(AQ4)-2)</f>
        <v>105 00</v>
      </c>
      <c r="AS4">
        <f t="shared" ref="AS4:AS28" si="6">IF(AP4=$AP$4,1,-1)</f>
        <v>1</v>
      </c>
      <c r="AT4" s="15" t="str">
        <f>REPLACE(AR4,FIND(" ",AR4),1,"")</f>
        <v>10500</v>
      </c>
      <c r="AU4" s="16">
        <f>AS4*AT4</f>
        <v>10500</v>
      </c>
    </row>
    <row r="5" spans="2:47">
      <c r="B5" s="27" t="s">
        <v>28</v>
      </c>
      <c r="C5" s="28">
        <f t="shared" si="0"/>
        <v>-9700</v>
      </c>
      <c r="D5" s="28">
        <f t="shared" si="1"/>
        <v>3800</v>
      </c>
      <c r="E5" s="35">
        <f t="shared" si="2"/>
        <v>305540000</v>
      </c>
      <c r="F5" s="14"/>
      <c r="I5" s="4"/>
      <c r="J5" s="5"/>
      <c r="K5" s="7"/>
      <c r="L5" s="6"/>
      <c r="R5" t="s">
        <v>22</v>
      </c>
      <c r="S5" s="11">
        <v>0.96799999999999997</v>
      </c>
      <c r="U5" t="s">
        <v>33</v>
      </c>
      <c r="V5" s="12">
        <v>79660</v>
      </c>
      <c r="X5" t="s">
        <v>8</v>
      </c>
      <c r="Y5" s="9">
        <v>1139960000</v>
      </c>
      <c r="AB5">
        <f>AB4+1</f>
        <v>2</v>
      </c>
      <c r="AC5" t="s">
        <v>8</v>
      </c>
      <c r="AD5">
        <f>VLOOKUP($AC5,$R$4:$S$180,2,FALSE)</f>
        <v>0.61899999999999999</v>
      </c>
      <c r="AE5">
        <f>VLOOKUP($AC5,$U$4:$V$182,2,FALSE)</f>
        <v>2563</v>
      </c>
      <c r="AF5">
        <f>VLOOKUP($AC5,$X$4:$Y$237,2,FALSE)</f>
        <v>1139960000</v>
      </c>
      <c r="AG5" t="s">
        <v>254</v>
      </c>
      <c r="AH5" s="16">
        <f t="shared" ref="AH5:AH28" si="7">AU5</f>
        <v>7700</v>
      </c>
      <c r="AI5" s="17">
        <f t="shared" ref="AI5:AI28" si="8">AO5</f>
        <v>2000</v>
      </c>
      <c r="AK5" t="str">
        <f t="shared" ref="AK5:AK28" si="9">RIGHT(LEFT(AG5,FIND(",",AG5)-1),1)</f>
        <v>N</v>
      </c>
      <c r="AL5" t="str">
        <f t="shared" si="3"/>
        <v>20 00</v>
      </c>
      <c r="AM5">
        <f t="shared" si="4"/>
        <v>1</v>
      </c>
      <c r="AN5" s="15" t="str">
        <f t="shared" ref="AN5:AN28" si="10">REPLACE(AL5,FIND(" ",AL5),1,"")</f>
        <v>2000</v>
      </c>
      <c r="AO5" s="16">
        <f t="shared" ref="AO5:AO28" si="11">AM5*AN5</f>
        <v>2000</v>
      </c>
      <c r="AP5" t="str">
        <f t="shared" si="5"/>
        <v>E</v>
      </c>
      <c r="AQ5" t="str">
        <f t="shared" ref="AQ5:AQ25" si="12">RIGHT(AG5,LEN(AG5)-FIND(",",AG5)-1)</f>
        <v>77 00 E</v>
      </c>
      <c r="AR5" t="str">
        <f t="shared" ref="AR5:AR28" si="13">LEFT(AQ5,LEN(AQ5)-2)</f>
        <v>77 00</v>
      </c>
      <c r="AS5">
        <f t="shared" si="6"/>
        <v>1</v>
      </c>
      <c r="AT5" s="15" t="str">
        <f t="shared" ref="AT5:AT25" si="14">REPLACE(AR5,FIND(" ",AR5),1,"")</f>
        <v>7700</v>
      </c>
      <c r="AU5" s="16">
        <f t="shared" ref="AU5:AU25" si="15">AS5*AT5</f>
        <v>7700</v>
      </c>
    </row>
    <row r="6" spans="2:47">
      <c r="B6" s="27" t="s">
        <v>110</v>
      </c>
      <c r="C6" s="28">
        <f t="shared" si="0"/>
        <v>12000</v>
      </c>
      <c r="D6" s="28">
        <f t="shared" si="1"/>
        <v>-500</v>
      </c>
      <c r="E6" s="35">
        <f t="shared" si="2"/>
        <v>228582000</v>
      </c>
      <c r="F6" s="14"/>
      <c r="I6" s="4"/>
      <c r="J6" s="5"/>
      <c r="K6" s="7"/>
      <c r="L6" s="6"/>
      <c r="R6" t="s">
        <v>1</v>
      </c>
      <c r="S6" s="11">
        <v>0.96199999999999997</v>
      </c>
      <c r="U6" t="s">
        <v>22</v>
      </c>
      <c r="V6" s="12">
        <v>53152</v>
      </c>
      <c r="X6" t="s">
        <v>28</v>
      </c>
      <c r="Y6" s="9">
        <v>305540000</v>
      </c>
      <c r="AB6">
        <f t="shared" ref="AB6:AB32" si="16">AB5+1</f>
        <v>3</v>
      </c>
      <c r="AC6" t="s">
        <v>28</v>
      </c>
      <c r="AD6">
        <f>VLOOKUP($AC6,$R$4:$S$180,2,FALSE)</f>
        <v>0.95099999999999996</v>
      </c>
      <c r="AE6">
        <f>VLOOKUP($AC6,$U$4:$V$182,2,FALSE)</f>
        <v>45725</v>
      </c>
      <c r="AF6">
        <f>VLOOKUP($AC6,$X$4:$Y$237,2,FALSE)</f>
        <v>305540000</v>
      </c>
      <c r="AG6" t="s">
        <v>255</v>
      </c>
      <c r="AH6" s="16">
        <f t="shared" si="7"/>
        <v>-9700</v>
      </c>
      <c r="AI6" s="17">
        <f t="shared" si="8"/>
        <v>3800</v>
      </c>
      <c r="AK6" t="str">
        <f t="shared" si="9"/>
        <v>N</v>
      </c>
      <c r="AL6" t="str">
        <f t="shared" si="3"/>
        <v>38 00</v>
      </c>
      <c r="AM6">
        <f t="shared" si="4"/>
        <v>1</v>
      </c>
      <c r="AN6" s="15" t="str">
        <f t="shared" si="10"/>
        <v>3800</v>
      </c>
      <c r="AO6" s="16">
        <f t="shared" si="11"/>
        <v>3800</v>
      </c>
      <c r="AP6" t="str">
        <f t="shared" si="5"/>
        <v>W</v>
      </c>
      <c r="AQ6" t="str">
        <f t="shared" si="12"/>
        <v>97 00 W</v>
      </c>
      <c r="AR6" t="str">
        <f t="shared" si="13"/>
        <v>97 00</v>
      </c>
      <c r="AS6">
        <f t="shared" si="6"/>
        <v>-1</v>
      </c>
      <c r="AT6" s="15" t="str">
        <f t="shared" si="14"/>
        <v>9700</v>
      </c>
      <c r="AU6" s="16">
        <f t="shared" si="15"/>
        <v>-9700</v>
      </c>
    </row>
    <row r="7" spans="2:47">
      <c r="B7" s="27" t="s">
        <v>2</v>
      </c>
      <c r="C7" s="28">
        <f t="shared" si="0"/>
        <v>-5500</v>
      </c>
      <c r="D7" s="28">
        <f t="shared" si="1"/>
        <v>-1000</v>
      </c>
      <c r="E7" s="35">
        <f t="shared" si="2"/>
        <v>187994000</v>
      </c>
      <c r="F7" s="14"/>
      <c r="I7" s="4"/>
      <c r="J7" s="5"/>
      <c r="K7" s="7"/>
      <c r="L7" s="6"/>
      <c r="R7" t="s">
        <v>3</v>
      </c>
      <c r="S7" s="11">
        <v>0.96099999999999997</v>
      </c>
      <c r="U7" t="s">
        <v>43</v>
      </c>
      <c r="V7" s="12">
        <v>50790</v>
      </c>
      <c r="X7" t="s">
        <v>110</v>
      </c>
      <c r="Y7" s="9">
        <v>228582000</v>
      </c>
      <c r="AB7">
        <f t="shared" si="16"/>
        <v>4</v>
      </c>
      <c r="AC7" t="s">
        <v>110</v>
      </c>
      <c r="AD7">
        <f>VLOOKUP($AC7,$R$4:$S$180,2,FALSE)</f>
        <v>0.72799999999999998</v>
      </c>
      <c r="AE7">
        <f>VLOOKUP($AC7,$U$4:$V$182,2,FALSE)</f>
        <v>3728</v>
      </c>
      <c r="AF7">
        <f>VLOOKUP($AC7,$X$4:$Y$237,2,FALSE)</f>
        <v>228582000</v>
      </c>
      <c r="AG7" t="s">
        <v>256</v>
      </c>
      <c r="AH7" s="16">
        <f t="shared" si="7"/>
        <v>12000</v>
      </c>
      <c r="AI7" s="17">
        <f t="shared" si="8"/>
        <v>-500</v>
      </c>
      <c r="AK7" t="str">
        <f t="shared" si="9"/>
        <v>S</v>
      </c>
      <c r="AL7" t="str">
        <f t="shared" si="3"/>
        <v>5 00</v>
      </c>
      <c r="AM7">
        <f t="shared" si="4"/>
        <v>-1</v>
      </c>
      <c r="AN7" s="15" t="str">
        <f t="shared" si="10"/>
        <v>500</v>
      </c>
      <c r="AO7" s="16">
        <f t="shared" si="11"/>
        <v>-500</v>
      </c>
      <c r="AP7" t="str">
        <f t="shared" si="5"/>
        <v>E</v>
      </c>
      <c r="AQ7" t="str">
        <f t="shared" si="12"/>
        <v>120 00 E</v>
      </c>
      <c r="AR7" t="str">
        <f t="shared" si="13"/>
        <v>120 00</v>
      </c>
      <c r="AS7">
        <f t="shared" si="6"/>
        <v>1</v>
      </c>
      <c r="AT7" s="15" t="str">
        <f t="shared" si="14"/>
        <v>12000</v>
      </c>
      <c r="AU7" s="16">
        <f t="shared" si="15"/>
        <v>12000</v>
      </c>
    </row>
    <row r="8" spans="2:47">
      <c r="B8" s="27" t="s">
        <v>137</v>
      </c>
      <c r="C8" s="28">
        <f t="shared" si="0"/>
        <v>7000</v>
      </c>
      <c r="D8" s="28">
        <f t="shared" si="1"/>
        <v>3000</v>
      </c>
      <c r="E8" s="35">
        <f t="shared" si="2"/>
        <v>164727000</v>
      </c>
      <c r="F8" s="14"/>
      <c r="I8" s="4"/>
      <c r="J8" s="5"/>
      <c r="K8" s="7"/>
      <c r="L8" s="6"/>
      <c r="R8" t="s">
        <v>23</v>
      </c>
      <c r="S8" s="11">
        <v>0.95899999999999996</v>
      </c>
      <c r="U8" t="s">
        <v>38</v>
      </c>
      <c r="V8" s="12">
        <v>49754</v>
      </c>
      <c r="X8" t="s">
        <v>2</v>
      </c>
      <c r="Y8" s="9">
        <v>187994000</v>
      </c>
      <c r="AB8">
        <f t="shared" si="16"/>
        <v>5</v>
      </c>
      <c r="AC8" t="s">
        <v>2</v>
      </c>
      <c r="AD8">
        <f>VLOOKUP($AC8,$R$4:$S$180,2,FALSE)</f>
        <v>0.8</v>
      </c>
      <c r="AE8">
        <f>VLOOKUP($AC8,$U$4:$V$182,2,FALSE)</f>
        <v>9703</v>
      </c>
      <c r="AF8">
        <f>VLOOKUP($AC8,$X$4:$Y$237,2,FALSE)</f>
        <v>187994000</v>
      </c>
      <c r="AG8" t="s">
        <v>257</v>
      </c>
      <c r="AH8" s="16">
        <f t="shared" si="7"/>
        <v>-5500</v>
      </c>
      <c r="AI8" s="17">
        <f t="shared" si="8"/>
        <v>-1000</v>
      </c>
      <c r="AK8" t="str">
        <f t="shared" si="9"/>
        <v>S</v>
      </c>
      <c r="AL8" t="str">
        <f t="shared" si="3"/>
        <v>10 00</v>
      </c>
      <c r="AM8">
        <f t="shared" si="4"/>
        <v>-1</v>
      </c>
      <c r="AN8" s="15" t="str">
        <f t="shared" si="10"/>
        <v>1000</v>
      </c>
      <c r="AO8" s="16">
        <f t="shared" si="11"/>
        <v>-1000</v>
      </c>
      <c r="AP8" t="str">
        <f t="shared" si="5"/>
        <v>W</v>
      </c>
      <c r="AQ8" t="str">
        <f t="shared" si="12"/>
        <v>55 00 W</v>
      </c>
      <c r="AR8" t="str">
        <f t="shared" si="13"/>
        <v>55 00</v>
      </c>
      <c r="AS8">
        <f t="shared" si="6"/>
        <v>-1</v>
      </c>
      <c r="AT8" s="15" t="str">
        <f t="shared" si="14"/>
        <v>5500</v>
      </c>
      <c r="AU8" s="16">
        <f t="shared" si="15"/>
        <v>-5500</v>
      </c>
    </row>
    <row r="9" spans="2:47">
      <c r="B9" s="27" t="s">
        <v>141</v>
      </c>
      <c r="C9" s="28">
        <f t="shared" si="0"/>
        <v>9000</v>
      </c>
      <c r="D9" s="28">
        <f t="shared" si="1"/>
        <v>2400</v>
      </c>
      <c r="E9" s="35">
        <f t="shared" si="2"/>
        <v>158665000</v>
      </c>
      <c r="F9" s="14"/>
      <c r="I9" s="4"/>
      <c r="J9" s="5"/>
      <c r="K9" s="7"/>
      <c r="L9" s="6"/>
      <c r="R9" t="s">
        <v>24</v>
      </c>
      <c r="S9" s="11">
        <v>0.95599999999999996</v>
      </c>
      <c r="U9" t="s">
        <v>28</v>
      </c>
      <c r="V9" s="12">
        <v>45725</v>
      </c>
      <c r="X9" t="s">
        <v>137</v>
      </c>
      <c r="Y9" s="9">
        <v>164727000</v>
      </c>
      <c r="AB9">
        <f t="shared" si="16"/>
        <v>6</v>
      </c>
      <c r="AC9" t="s">
        <v>137</v>
      </c>
      <c r="AD9">
        <f>VLOOKUP($AC9,$R$4:$S$180,2,FALSE)</f>
        <v>0.55100000000000005</v>
      </c>
      <c r="AE9">
        <f>VLOOKUP($AC9,$U$4:$V$182,2,FALSE)</f>
        <v>2594</v>
      </c>
      <c r="AF9">
        <f>VLOOKUP($AC9,$X$4:$Y$237,2,FALSE)</f>
        <v>164727000</v>
      </c>
      <c r="AG9" t="s">
        <v>258</v>
      </c>
      <c r="AH9" s="16">
        <f t="shared" si="7"/>
        <v>7000</v>
      </c>
      <c r="AI9" s="17">
        <f t="shared" si="8"/>
        <v>3000</v>
      </c>
      <c r="AK9" t="str">
        <f t="shared" si="9"/>
        <v>N</v>
      </c>
      <c r="AL9" t="str">
        <f t="shared" si="3"/>
        <v>30 00</v>
      </c>
      <c r="AM9">
        <f t="shared" si="4"/>
        <v>1</v>
      </c>
      <c r="AN9" s="15" t="str">
        <f t="shared" si="10"/>
        <v>3000</v>
      </c>
      <c r="AO9" s="16">
        <f t="shared" si="11"/>
        <v>3000</v>
      </c>
      <c r="AP9" t="str">
        <f t="shared" si="5"/>
        <v>E</v>
      </c>
      <c r="AQ9" t="str">
        <f t="shared" si="12"/>
        <v>70 00 E</v>
      </c>
      <c r="AR9" t="str">
        <f t="shared" si="13"/>
        <v>70 00</v>
      </c>
      <c r="AS9">
        <f t="shared" si="6"/>
        <v>1</v>
      </c>
      <c r="AT9" s="15" t="str">
        <f t="shared" si="14"/>
        <v>7000</v>
      </c>
      <c r="AU9" s="16">
        <f t="shared" si="15"/>
        <v>7000</v>
      </c>
    </row>
    <row r="10" spans="2:47">
      <c r="B10" s="27" t="s">
        <v>159</v>
      </c>
      <c r="C10" s="28">
        <f t="shared" si="0"/>
        <v>800</v>
      </c>
      <c r="D10" s="28">
        <f t="shared" si="1"/>
        <v>1000</v>
      </c>
      <c r="E10" s="35">
        <f t="shared" si="2"/>
        <v>148093000</v>
      </c>
      <c r="F10" s="14"/>
      <c r="I10" s="4"/>
      <c r="J10" s="5"/>
      <c r="K10" s="7"/>
      <c r="L10" s="6"/>
      <c r="R10" t="s">
        <v>25</v>
      </c>
      <c r="S10" s="11">
        <v>0.95499999999999996</v>
      </c>
      <c r="U10" t="s">
        <v>23</v>
      </c>
      <c r="V10" s="12">
        <v>43414</v>
      </c>
      <c r="X10" t="s">
        <v>141</v>
      </c>
      <c r="Y10" s="9">
        <v>158665000</v>
      </c>
      <c r="AB10">
        <f t="shared" si="16"/>
        <v>7</v>
      </c>
      <c r="AC10" t="s">
        <v>141</v>
      </c>
      <c r="AD10">
        <f>VLOOKUP($AC10,$R$4:$S$180,2,FALSE)</f>
        <v>0.54700000000000004</v>
      </c>
      <c r="AE10">
        <f>VLOOKUP($AC10,$U$4:$V$182,2,FALSE)</f>
        <v>1311</v>
      </c>
      <c r="AF10">
        <f>VLOOKUP($AC10,$X$4:$Y$237,2,FALSE)</f>
        <v>158665000</v>
      </c>
      <c r="AG10" t="s">
        <v>259</v>
      </c>
      <c r="AH10" s="16">
        <f t="shared" si="7"/>
        <v>9000</v>
      </c>
      <c r="AI10" s="17">
        <f t="shared" si="8"/>
        <v>2400</v>
      </c>
      <c r="AK10" t="str">
        <f t="shared" si="9"/>
        <v>N</v>
      </c>
      <c r="AL10" t="str">
        <f t="shared" si="3"/>
        <v>24 00</v>
      </c>
      <c r="AM10">
        <f t="shared" si="4"/>
        <v>1</v>
      </c>
      <c r="AN10" s="15" t="str">
        <f t="shared" si="10"/>
        <v>2400</v>
      </c>
      <c r="AO10" s="16">
        <f t="shared" si="11"/>
        <v>2400</v>
      </c>
      <c r="AP10" t="str">
        <f t="shared" si="5"/>
        <v>E</v>
      </c>
      <c r="AQ10" t="str">
        <f t="shared" si="12"/>
        <v>90 00 E</v>
      </c>
      <c r="AR10" t="str">
        <f t="shared" si="13"/>
        <v>90 00</v>
      </c>
      <c r="AS10">
        <f t="shared" si="6"/>
        <v>1</v>
      </c>
      <c r="AT10" s="15" t="str">
        <f t="shared" si="14"/>
        <v>9000</v>
      </c>
      <c r="AU10" s="16">
        <f t="shared" si="15"/>
        <v>9000</v>
      </c>
    </row>
    <row r="11" spans="2:47">
      <c r="B11" s="27" t="s">
        <v>13</v>
      </c>
      <c r="C11" s="28">
        <f t="shared" si="0"/>
        <v>10000</v>
      </c>
      <c r="D11" s="28">
        <f t="shared" si="1"/>
        <v>6000</v>
      </c>
      <c r="E11" s="35">
        <f t="shared" si="2"/>
        <v>141900000</v>
      </c>
      <c r="F11" s="14"/>
      <c r="I11" s="4"/>
      <c r="J11" s="5"/>
      <c r="K11" s="7"/>
      <c r="L11" s="6"/>
      <c r="R11" t="s">
        <v>10</v>
      </c>
      <c r="S11" s="11">
        <v>0.95299999999999996</v>
      </c>
      <c r="U11" t="s">
        <v>35</v>
      </c>
      <c r="V11" s="12">
        <v>42124</v>
      </c>
      <c r="X11" t="s">
        <v>159</v>
      </c>
      <c r="Y11" s="9">
        <v>148093000</v>
      </c>
      <c r="AB11">
        <f t="shared" si="16"/>
        <v>8</v>
      </c>
      <c r="AC11" t="s">
        <v>159</v>
      </c>
      <c r="AD11">
        <f>VLOOKUP($AC11,$R$4:$S$180,2,FALSE)</f>
        <v>0.47</v>
      </c>
      <c r="AE11">
        <f>VLOOKUP($AC11,$U$4:$V$182,2,FALSE)</f>
        <v>2028</v>
      </c>
      <c r="AF11">
        <f>VLOOKUP($AC11,$X$4:$Y$237,2,FALSE)</f>
        <v>148093000</v>
      </c>
      <c r="AG11" t="s">
        <v>260</v>
      </c>
      <c r="AH11" s="16">
        <f t="shared" si="7"/>
        <v>800</v>
      </c>
      <c r="AI11" s="17">
        <f t="shared" si="8"/>
        <v>1000</v>
      </c>
      <c r="AK11" t="str">
        <f t="shared" si="9"/>
        <v>N</v>
      </c>
      <c r="AL11" t="str">
        <f t="shared" si="3"/>
        <v>10 00</v>
      </c>
      <c r="AM11">
        <f t="shared" si="4"/>
        <v>1</v>
      </c>
      <c r="AN11" s="15" t="str">
        <f t="shared" si="10"/>
        <v>1000</v>
      </c>
      <c r="AO11" s="16">
        <f t="shared" si="11"/>
        <v>1000</v>
      </c>
      <c r="AP11" t="str">
        <f t="shared" si="5"/>
        <v>E</v>
      </c>
      <c r="AQ11" t="str">
        <f t="shared" si="12"/>
        <v>8 00 E</v>
      </c>
      <c r="AR11" t="str">
        <f t="shared" si="13"/>
        <v>8 00</v>
      </c>
      <c r="AS11">
        <f t="shared" si="6"/>
        <v>1</v>
      </c>
      <c r="AT11" s="15" t="str">
        <f t="shared" si="14"/>
        <v>800</v>
      </c>
      <c r="AU11" s="16">
        <f t="shared" si="15"/>
        <v>800</v>
      </c>
    </row>
    <row r="12" spans="2:47">
      <c r="B12" s="27" t="s">
        <v>10</v>
      </c>
      <c r="C12" s="28">
        <f t="shared" si="0"/>
        <v>13800</v>
      </c>
      <c r="D12" s="28">
        <f t="shared" si="1"/>
        <v>3600</v>
      </c>
      <c r="E12" s="35">
        <f t="shared" si="2"/>
        <v>127690000</v>
      </c>
      <c r="F12" s="14"/>
      <c r="I12" s="4"/>
      <c r="J12" s="5"/>
      <c r="K12" s="7"/>
      <c r="L12" s="6"/>
      <c r="R12" t="s">
        <v>26</v>
      </c>
      <c r="S12" s="11">
        <v>0.95299999999999996</v>
      </c>
      <c r="U12" t="s">
        <v>25</v>
      </c>
      <c r="V12" s="12">
        <v>41265</v>
      </c>
      <c r="X12" t="s">
        <v>13</v>
      </c>
      <c r="Y12" s="9">
        <v>141900000</v>
      </c>
      <c r="AB12">
        <f t="shared" si="16"/>
        <v>9</v>
      </c>
      <c r="AC12" t="s">
        <v>13</v>
      </c>
      <c r="AD12">
        <f>VLOOKUP($AC12,$R$4:$S$180,2,FALSE)</f>
        <v>0.80200000000000005</v>
      </c>
      <c r="AE12">
        <f>VLOOKUP($AC12,$U$4:$V$182,2,FALSE)</f>
        <v>14705</v>
      </c>
      <c r="AF12">
        <f>VLOOKUP($AC12,$X$4:$Y$237,2,FALSE)</f>
        <v>141900000</v>
      </c>
      <c r="AG12" t="s">
        <v>261</v>
      </c>
      <c r="AH12" s="16">
        <f t="shared" si="7"/>
        <v>10000</v>
      </c>
      <c r="AI12" s="17">
        <f t="shared" si="8"/>
        <v>6000</v>
      </c>
      <c r="AK12" t="str">
        <f t="shared" si="9"/>
        <v>N</v>
      </c>
      <c r="AL12" t="str">
        <f t="shared" si="3"/>
        <v>60 00</v>
      </c>
      <c r="AM12">
        <f t="shared" si="4"/>
        <v>1</v>
      </c>
      <c r="AN12" s="15" t="str">
        <f t="shared" si="10"/>
        <v>6000</v>
      </c>
      <c r="AO12" s="16">
        <f t="shared" si="11"/>
        <v>6000</v>
      </c>
      <c r="AP12" t="str">
        <f t="shared" si="5"/>
        <v>E</v>
      </c>
      <c r="AQ12" t="str">
        <f t="shared" si="12"/>
        <v>100 00 E</v>
      </c>
      <c r="AR12" t="str">
        <f t="shared" si="13"/>
        <v>100 00</v>
      </c>
      <c r="AS12">
        <f t="shared" si="6"/>
        <v>1</v>
      </c>
      <c r="AT12" s="15" t="str">
        <f t="shared" si="14"/>
        <v>10000</v>
      </c>
      <c r="AU12" s="16">
        <f t="shared" si="15"/>
        <v>10000</v>
      </c>
    </row>
    <row r="13" spans="2:47">
      <c r="B13" s="27" t="s">
        <v>11</v>
      </c>
      <c r="C13" s="28">
        <f t="shared" si="0"/>
        <v>-10200</v>
      </c>
      <c r="D13" s="28">
        <f t="shared" si="1"/>
        <v>2300</v>
      </c>
      <c r="E13" s="35">
        <f t="shared" si="2"/>
        <v>106682500</v>
      </c>
      <c r="F13" s="14"/>
      <c r="I13" s="4"/>
      <c r="J13" s="5"/>
      <c r="K13" s="7"/>
      <c r="L13" s="6"/>
      <c r="R13" t="s">
        <v>27</v>
      </c>
      <c r="S13" s="11">
        <v>0.95199999999999996</v>
      </c>
      <c r="U13" t="s">
        <v>46</v>
      </c>
      <c r="V13" s="12">
        <v>39344</v>
      </c>
      <c r="X13" t="s">
        <v>10</v>
      </c>
      <c r="Y13" s="9">
        <v>127690000</v>
      </c>
      <c r="AB13">
        <f t="shared" si="16"/>
        <v>10</v>
      </c>
      <c r="AC13" t="s">
        <v>10</v>
      </c>
      <c r="AD13">
        <f>VLOOKUP($AC13,$R$4:$S$180,2,FALSE)</f>
        <v>0.95299999999999996</v>
      </c>
      <c r="AE13">
        <f>VLOOKUP($AC13,$U$4:$V$182,2,FALSE)</f>
        <v>33596</v>
      </c>
      <c r="AF13">
        <f>VLOOKUP($AC13,$X$4:$Y$237,2,FALSE)</f>
        <v>127690000</v>
      </c>
      <c r="AG13" t="s">
        <v>262</v>
      </c>
      <c r="AH13" s="16">
        <f t="shared" si="7"/>
        <v>13800</v>
      </c>
      <c r="AI13" s="17">
        <f t="shared" si="8"/>
        <v>3600</v>
      </c>
      <c r="AK13" t="str">
        <f t="shared" si="9"/>
        <v>N</v>
      </c>
      <c r="AL13" t="str">
        <f t="shared" si="3"/>
        <v>36 00</v>
      </c>
      <c r="AM13">
        <f t="shared" si="4"/>
        <v>1</v>
      </c>
      <c r="AN13" s="15" t="str">
        <f t="shared" si="10"/>
        <v>3600</v>
      </c>
      <c r="AO13" s="16">
        <f t="shared" si="11"/>
        <v>3600</v>
      </c>
      <c r="AP13" t="str">
        <f t="shared" si="5"/>
        <v>E</v>
      </c>
      <c r="AQ13" t="str">
        <f t="shared" si="12"/>
        <v>138 00 E</v>
      </c>
      <c r="AR13" t="str">
        <f t="shared" si="13"/>
        <v>138 00</v>
      </c>
      <c r="AS13">
        <f t="shared" si="6"/>
        <v>1</v>
      </c>
      <c r="AT13" s="15" t="str">
        <f t="shared" si="14"/>
        <v>13800</v>
      </c>
      <c r="AU13" s="16">
        <f t="shared" si="15"/>
        <v>13800</v>
      </c>
    </row>
    <row r="14" spans="2:47">
      <c r="B14" s="27" t="s">
        <v>6</v>
      </c>
      <c r="C14" s="28">
        <f t="shared" si="0"/>
        <v>200</v>
      </c>
      <c r="D14" s="28">
        <f t="shared" si="1"/>
        <v>4600</v>
      </c>
      <c r="E14" s="35">
        <f t="shared" si="2"/>
        <v>64473140</v>
      </c>
      <c r="F14" s="14"/>
      <c r="I14" s="4"/>
      <c r="J14" s="5"/>
      <c r="K14" s="7"/>
      <c r="L14" s="6"/>
      <c r="R14" t="s">
        <v>6</v>
      </c>
      <c r="S14" s="11">
        <v>0.95199999999999996</v>
      </c>
      <c r="U14" t="s">
        <v>21</v>
      </c>
      <c r="V14" s="12">
        <v>39168</v>
      </c>
      <c r="X14" t="s">
        <v>11</v>
      </c>
      <c r="Y14" s="9">
        <v>106682500</v>
      </c>
      <c r="AB14">
        <f t="shared" si="16"/>
        <v>11</v>
      </c>
      <c r="AC14" t="s">
        <v>11</v>
      </c>
      <c r="AD14">
        <f>VLOOKUP($AC14,$R$4:$S$180,2,FALSE)</f>
        <v>0.82899999999999996</v>
      </c>
      <c r="AE14">
        <f>VLOOKUP($AC14,$U$4:$V$182,2,FALSE)</f>
        <v>14120</v>
      </c>
      <c r="AF14">
        <f>VLOOKUP($AC14,$X$4:$Y$237,2,FALSE)</f>
        <v>106682500</v>
      </c>
      <c r="AG14" t="s">
        <v>263</v>
      </c>
      <c r="AH14" s="16">
        <f t="shared" si="7"/>
        <v>-10200</v>
      </c>
      <c r="AI14" s="17">
        <f t="shared" si="8"/>
        <v>2300</v>
      </c>
      <c r="AK14" t="str">
        <f t="shared" si="9"/>
        <v>N</v>
      </c>
      <c r="AL14" t="str">
        <f t="shared" si="3"/>
        <v>23 00</v>
      </c>
      <c r="AM14">
        <f t="shared" si="4"/>
        <v>1</v>
      </c>
      <c r="AN14" s="15" t="str">
        <f t="shared" si="10"/>
        <v>2300</v>
      </c>
      <c r="AO14" s="16">
        <f t="shared" si="11"/>
        <v>2300</v>
      </c>
      <c r="AP14" t="str">
        <f t="shared" si="5"/>
        <v>W</v>
      </c>
      <c r="AQ14" t="str">
        <f t="shared" si="12"/>
        <v>102 00 W</v>
      </c>
      <c r="AR14" t="str">
        <f t="shared" si="13"/>
        <v>102 00</v>
      </c>
      <c r="AS14">
        <f t="shared" si="6"/>
        <v>-1</v>
      </c>
      <c r="AT14" s="15" t="str">
        <f t="shared" si="14"/>
        <v>10200</v>
      </c>
      <c r="AU14" s="16">
        <f t="shared" si="15"/>
        <v>-10200</v>
      </c>
    </row>
    <row r="15" spans="2:47">
      <c r="B15" s="27" t="s">
        <v>17</v>
      </c>
      <c r="C15" s="28">
        <f t="shared" si="0"/>
        <v>3500</v>
      </c>
      <c r="D15" s="28">
        <f t="shared" si="1"/>
        <v>3900</v>
      </c>
      <c r="E15" s="35">
        <f t="shared" si="2"/>
        <v>70586256</v>
      </c>
      <c r="F15" s="14"/>
      <c r="I15" s="4"/>
      <c r="J15" s="5"/>
      <c r="K15" s="7"/>
      <c r="L15" s="6"/>
      <c r="R15" t="s">
        <v>28</v>
      </c>
      <c r="S15" s="11">
        <v>0.95099999999999996</v>
      </c>
      <c r="U15" t="s">
        <v>26</v>
      </c>
      <c r="V15" s="12">
        <v>38995</v>
      </c>
      <c r="X15" t="s">
        <v>12</v>
      </c>
      <c r="Y15" s="9">
        <v>90457200</v>
      </c>
      <c r="AB15">
        <f t="shared" si="16"/>
        <v>12</v>
      </c>
      <c r="AC15" t="s">
        <v>6</v>
      </c>
      <c r="AD15">
        <f>VLOOKUP($AC15,$R$4:$S$180,2,FALSE)</f>
        <v>0.95199999999999996</v>
      </c>
      <c r="AE15">
        <f>VLOOKUP($AC15,$U$4:$V$182,2,FALSE)</f>
        <v>33509</v>
      </c>
      <c r="AF15">
        <f>VLOOKUP($AC15,$X$4:$Y$237,2,FALSE)</f>
        <v>64473140</v>
      </c>
      <c r="AG15" t="s">
        <v>264</v>
      </c>
      <c r="AH15" s="16">
        <f t="shared" si="7"/>
        <v>200</v>
      </c>
      <c r="AI15" s="17">
        <f t="shared" si="8"/>
        <v>4600</v>
      </c>
      <c r="AK15" t="str">
        <f t="shared" si="9"/>
        <v>N</v>
      </c>
      <c r="AL15" t="str">
        <f t="shared" si="3"/>
        <v>46 00</v>
      </c>
      <c r="AM15">
        <f t="shared" si="4"/>
        <v>1</v>
      </c>
      <c r="AN15" s="15" t="str">
        <f t="shared" si="10"/>
        <v>4600</v>
      </c>
      <c r="AO15" s="16">
        <f t="shared" si="11"/>
        <v>4600</v>
      </c>
      <c r="AP15" t="str">
        <f t="shared" si="5"/>
        <v>E</v>
      </c>
      <c r="AQ15" t="str">
        <f t="shared" si="12"/>
        <v>2 00 E</v>
      </c>
      <c r="AR15" t="str">
        <f t="shared" si="13"/>
        <v>2 00</v>
      </c>
      <c r="AS15">
        <f t="shared" si="6"/>
        <v>1</v>
      </c>
      <c r="AT15" s="15" t="str">
        <f t="shared" si="14"/>
        <v>200</v>
      </c>
      <c r="AU15" s="16">
        <f t="shared" si="15"/>
        <v>200</v>
      </c>
    </row>
    <row r="16" spans="2:47">
      <c r="B16" s="27" t="s">
        <v>7</v>
      </c>
      <c r="C16" s="28">
        <f t="shared" si="0"/>
        <v>900</v>
      </c>
      <c r="D16" s="28">
        <f t="shared" si="1"/>
        <v>5100</v>
      </c>
      <c r="E16" s="35">
        <f t="shared" si="2"/>
        <v>82169000</v>
      </c>
      <c r="F16" s="14"/>
      <c r="I16" s="4"/>
      <c r="J16" s="5"/>
      <c r="K16" s="7"/>
      <c r="L16" s="6"/>
      <c r="R16" t="s">
        <v>29</v>
      </c>
      <c r="S16" s="11">
        <v>0.94899999999999995</v>
      </c>
      <c r="U16" t="s">
        <v>3</v>
      </c>
      <c r="V16" s="12">
        <v>38614</v>
      </c>
      <c r="X16" t="s">
        <v>108</v>
      </c>
      <c r="Y16" s="9">
        <v>87375000</v>
      </c>
      <c r="AB16">
        <f t="shared" si="16"/>
        <v>13</v>
      </c>
      <c r="AC16" t="s">
        <v>17</v>
      </c>
      <c r="AD16">
        <f>VLOOKUP($AC16,$R$4:$S$180,2,FALSE)</f>
        <v>0.77500000000000002</v>
      </c>
      <c r="AE16">
        <f>VLOOKUP($AC16,$U$4:$V$182,2,FALSE)</f>
        <v>12858</v>
      </c>
      <c r="AF16">
        <f>VLOOKUP($AC16,$X$4:$Y$237,2,FALSE)</f>
        <v>70586256</v>
      </c>
      <c r="AG16" t="s">
        <v>265</v>
      </c>
      <c r="AH16" s="16">
        <f t="shared" si="7"/>
        <v>3500</v>
      </c>
      <c r="AI16" s="17">
        <f t="shared" si="8"/>
        <v>3900</v>
      </c>
      <c r="AK16" t="str">
        <f t="shared" si="9"/>
        <v>N</v>
      </c>
      <c r="AL16" t="str">
        <f t="shared" si="3"/>
        <v>39 00</v>
      </c>
      <c r="AM16">
        <f t="shared" si="4"/>
        <v>1</v>
      </c>
      <c r="AN16" s="15" t="str">
        <f t="shared" si="10"/>
        <v>3900</v>
      </c>
      <c r="AO16" s="16">
        <f t="shared" si="11"/>
        <v>3900</v>
      </c>
      <c r="AP16" t="str">
        <f t="shared" si="5"/>
        <v>E</v>
      </c>
      <c r="AQ16" t="str">
        <f t="shared" si="12"/>
        <v>35 00 E</v>
      </c>
      <c r="AR16" t="str">
        <f t="shared" si="13"/>
        <v>35 00</v>
      </c>
      <c r="AS16">
        <f t="shared" si="6"/>
        <v>1</v>
      </c>
      <c r="AT16" s="15" t="str">
        <f t="shared" si="14"/>
        <v>3500</v>
      </c>
      <c r="AU16" s="16">
        <f t="shared" si="15"/>
        <v>3500</v>
      </c>
    </row>
    <row r="17" spans="2:47">
      <c r="B17" s="27" t="s">
        <v>9</v>
      </c>
      <c r="C17" s="28">
        <f t="shared" si="0"/>
        <v>1250</v>
      </c>
      <c r="D17" s="28">
        <f t="shared" si="1"/>
        <v>4250</v>
      </c>
      <c r="E17" s="35">
        <f t="shared" si="2"/>
        <v>59619290</v>
      </c>
      <c r="F17" s="14"/>
      <c r="I17" s="4"/>
      <c r="J17" s="5"/>
      <c r="K17" s="7"/>
      <c r="L17" s="6"/>
      <c r="R17" t="s">
        <v>15</v>
      </c>
      <c r="S17" s="11">
        <v>0.94899999999999995</v>
      </c>
      <c r="U17" t="s">
        <v>30</v>
      </c>
      <c r="V17" s="12">
        <v>38181</v>
      </c>
      <c r="X17" t="s">
        <v>7</v>
      </c>
      <c r="Y17" s="9">
        <v>82169000</v>
      </c>
      <c r="AB17">
        <f t="shared" si="16"/>
        <v>14</v>
      </c>
      <c r="AC17" t="s">
        <v>7</v>
      </c>
      <c r="AD17">
        <f>VLOOKUP($AC17,$R$4:$S$180,2,FALSE)</f>
        <v>0.93500000000000005</v>
      </c>
      <c r="AE17">
        <f>VLOOKUP($AC17,$U$4:$V$182,2,FALSE)</f>
        <v>34212</v>
      </c>
      <c r="AF17">
        <f>VLOOKUP($AC17,$X$4:$Y$237,2,FALSE)</f>
        <v>82169000</v>
      </c>
      <c r="AG17" t="s">
        <v>266</v>
      </c>
      <c r="AH17" s="16">
        <f t="shared" si="7"/>
        <v>900</v>
      </c>
      <c r="AI17" s="17">
        <f t="shared" si="8"/>
        <v>5100</v>
      </c>
      <c r="AK17" t="str">
        <f t="shared" si="9"/>
        <v>N</v>
      </c>
      <c r="AL17" t="str">
        <f t="shared" si="3"/>
        <v>51 00</v>
      </c>
      <c r="AM17">
        <f t="shared" si="4"/>
        <v>1</v>
      </c>
      <c r="AN17" s="15" t="str">
        <f t="shared" si="10"/>
        <v>5100</v>
      </c>
      <c r="AO17" s="16">
        <f t="shared" si="11"/>
        <v>5100</v>
      </c>
      <c r="AP17" t="str">
        <f t="shared" si="5"/>
        <v>E</v>
      </c>
      <c r="AQ17" t="str">
        <f t="shared" si="12"/>
        <v>9 00 E</v>
      </c>
      <c r="AR17" t="str">
        <f t="shared" si="13"/>
        <v>9 00</v>
      </c>
      <c r="AS17">
        <f t="shared" si="6"/>
        <v>1</v>
      </c>
      <c r="AT17" s="15" t="str">
        <f t="shared" si="14"/>
        <v>900</v>
      </c>
      <c r="AU17" s="16">
        <f t="shared" si="15"/>
        <v>900</v>
      </c>
    </row>
    <row r="18" spans="2:47">
      <c r="B18" s="27" t="s">
        <v>31</v>
      </c>
      <c r="C18" s="28">
        <f t="shared" si="0"/>
        <v>-200</v>
      </c>
      <c r="D18" s="28">
        <f t="shared" si="1"/>
        <v>5400</v>
      </c>
      <c r="E18" s="35">
        <f t="shared" si="2"/>
        <v>61186000</v>
      </c>
      <c r="F18" s="14"/>
      <c r="I18" s="4"/>
      <c r="J18" s="5"/>
      <c r="K18" s="7"/>
      <c r="L18" s="6"/>
      <c r="R18" t="s">
        <v>30</v>
      </c>
      <c r="S18" s="11">
        <v>0.94799999999999995</v>
      </c>
      <c r="U18" t="s">
        <v>51</v>
      </c>
      <c r="V18" s="12">
        <v>37941</v>
      </c>
      <c r="X18" t="s">
        <v>170</v>
      </c>
      <c r="Y18" s="9">
        <v>79221000</v>
      </c>
      <c r="AB18">
        <f t="shared" si="16"/>
        <v>15</v>
      </c>
      <c r="AC18" t="s">
        <v>9</v>
      </c>
      <c r="AD18">
        <f>VLOOKUP($AC18,$R$4:$S$180,2,FALSE)</f>
        <v>0.94099999999999995</v>
      </c>
      <c r="AE18">
        <f>VLOOKUP($AC18,$U$4:$V$182,2,FALSE)</f>
        <v>30365</v>
      </c>
      <c r="AF18">
        <f>VLOOKUP($AC18,$X$4:$Y$237,2,FALSE)</f>
        <v>59619290</v>
      </c>
      <c r="AG18" t="s">
        <v>267</v>
      </c>
      <c r="AH18" s="16">
        <f t="shared" si="7"/>
        <v>1250</v>
      </c>
      <c r="AI18" s="17">
        <f t="shared" si="8"/>
        <v>4250</v>
      </c>
      <c r="AK18" t="str">
        <f t="shared" si="9"/>
        <v>N</v>
      </c>
      <c r="AL18" t="str">
        <f t="shared" si="3"/>
        <v>42 50</v>
      </c>
      <c r="AM18">
        <f t="shared" si="4"/>
        <v>1</v>
      </c>
      <c r="AN18" s="15" t="str">
        <f t="shared" si="10"/>
        <v>4250</v>
      </c>
      <c r="AO18" s="16">
        <f t="shared" si="11"/>
        <v>4250</v>
      </c>
      <c r="AP18" t="str">
        <f t="shared" si="5"/>
        <v>E</v>
      </c>
      <c r="AQ18" t="str">
        <f t="shared" si="12"/>
        <v>12 50 E</v>
      </c>
      <c r="AR18" t="str">
        <f t="shared" si="13"/>
        <v>12 50</v>
      </c>
      <c r="AS18">
        <f t="shared" si="6"/>
        <v>1</v>
      </c>
      <c r="AT18" s="15" t="str">
        <f t="shared" si="14"/>
        <v>1250</v>
      </c>
      <c r="AU18" s="16">
        <f t="shared" si="15"/>
        <v>1250</v>
      </c>
    </row>
    <row r="19" spans="2:47">
      <c r="B19" s="27" t="s">
        <v>33</v>
      </c>
      <c r="C19" s="28">
        <f t="shared" si="0"/>
        <v>610</v>
      </c>
      <c r="D19" s="28">
        <f t="shared" si="1"/>
        <v>4945</v>
      </c>
      <c r="E19" s="35">
        <f t="shared" si="2"/>
        <v>483800</v>
      </c>
      <c r="F19" s="14"/>
      <c r="I19" s="4"/>
      <c r="J19" s="5"/>
      <c r="K19" s="7"/>
      <c r="L19" s="6"/>
      <c r="R19" t="s">
        <v>32</v>
      </c>
      <c r="S19" s="11">
        <v>0.94599999999999995</v>
      </c>
      <c r="U19" t="s">
        <v>29</v>
      </c>
      <c r="V19" s="12">
        <v>37265</v>
      </c>
      <c r="X19" t="s">
        <v>115</v>
      </c>
      <c r="Y19" s="9">
        <v>75482000</v>
      </c>
      <c r="AB19">
        <f t="shared" si="16"/>
        <v>16</v>
      </c>
      <c r="AC19" t="s">
        <v>31</v>
      </c>
      <c r="AD19">
        <f>VLOOKUP($AC19,$R$4:$S$180,2,FALSE)</f>
        <v>0.94599999999999995</v>
      </c>
      <c r="AE19">
        <f>VLOOKUP($AC19,$U$4:$V$182,2,FALSE)</f>
        <v>35634</v>
      </c>
      <c r="AF19">
        <f>VLOOKUP($AC19,$X$4:$Y$237,2,FALSE)</f>
        <v>61186000</v>
      </c>
      <c r="AG19" t="s">
        <v>268</v>
      </c>
      <c r="AH19" s="16">
        <f t="shared" si="7"/>
        <v>-200</v>
      </c>
      <c r="AI19" s="17">
        <f t="shared" si="8"/>
        <v>5400</v>
      </c>
      <c r="AK19" t="str">
        <f t="shared" si="9"/>
        <v>N</v>
      </c>
      <c r="AL19" t="str">
        <f t="shared" si="3"/>
        <v>54 00</v>
      </c>
      <c r="AM19">
        <f t="shared" si="4"/>
        <v>1</v>
      </c>
      <c r="AN19" s="15" t="str">
        <f t="shared" si="10"/>
        <v>5400</v>
      </c>
      <c r="AO19" s="16">
        <f t="shared" si="11"/>
        <v>5400</v>
      </c>
      <c r="AP19" t="str">
        <f t="shared" si="5"/>
        <v>W</v>
      </c>
      <c r="AQ19" t="str">
        <f t="shared" si="12"/>
        <v>2 00 W</v>
      </c>
      <c r="AR19" t="str">
        <f t="shared" si="13"/>
        <v>2 00</v>
      </c>
      <c r="AS19">
        <f t="shared" si="6"/>
        <v>-1</v>
      </c>
      <c r="AT19" s="15" t="str">
        <f t="shared" si="14"/>
        <v>200</v>
      </c>
      <c r="AU19" s="16">
        <f t="shared" si="15"/>
        <v>-200</v>
      </c>
    </row>
    <row r="20" spans="2:47">
      <c r="B20" s="27" t="s">
        <v>21</v>
      </c>
      <c r="C20" s="28">
        <f t="shared" si="0"/>
        <v>-1800</v>
      </c>
      <c r="D20" s="28">
        <f t="shared" si="1"/>
        <v>6500</v>
      </c>
      <c r="E20" s="35">
        <f t="shared" si="2"/>
        <v>320169</v>
      </c>
      <c r="F20" s="14"/>
      <c r="I20" s="4"/>
      <c r="J20" s="5"/>
      <c r="K20" s="7"/>
      <c r="L20" s="6"/>
      <c r="R20" t="s">
        <v>31</v>
      </c>
      <c r="S20" s="11">
        <v>0.94599999999999995</v>
      </c>
      <c r="U20" t="s">
        <v>24</v>
      </c>
      <c r="V20" s="12">
        <v>36578</v>
      </c>
      <c r="X20" t="s">
        <v>17</v>
      </c>
      <c r="Y20" s="9">
        <v>70586256</v>
      </c>
      <c r="AB20">
        <f t="shared" si="16"/>
        <v>17</v>
      </c>
      <c r="AC20" t="s">
        <v>33</v>
      </c>
      <c r="AD20">
        <f>VLOOKUP($AC20,$R$4:$S$180,2,FALSE)</f>
        <v>0.94499999999999995</v>
      </c>
      <c r="AE20">
        <f>VLOOKUP($AC20,$U$4:$V$182,2,FALSE)</f>
        <v>79660</v>
      </c>
      <c r="AF20">
        <f>VLOOKUP($AC20,$X$4:$Y$237,2,FALSE)</f>
        <v>483800</v>
      </c>
      <c r="AG20" t="s">
        <v>269</v>
      </c>
      <c r="AH20" s="16">
        <f t="shared" si="7"/>
        <v>610</v>
      </c>
      <c r="AI20" s="17">
        <f t="shared" si="8"/>
        <v>4945</v>
      </c>
      <c r="AK20" t="str">
        <f t="shared" si="9"/>
        <v>N</v>
      </c>
      <c r="AL20" t="str">
        <f t="shared" si="3"/>
        <v>49 45</v>
      </c>
      <c r="AM20">
        <f t="shared" si="4"/>
        <v>1</v>
      </c>
      <c r="AN20" s="15" t="str">
        <f t="shared" si="10"/>
        <v>4945</v>
      </c>
      <c r="AO20" s="16">
        <f t="shared" si="11"/>
        <v>4945</v>
      </c>
      <c r="AP20" t="str">
        <f t="shared" si="5"/>
        <v>E</v>
      </c>
      <c r="AQ20" t="str">
        <f t="shared" si="12"/>
        <v>6 10 E</v>
      </c>
      <c r="AR20" t="str">
        <f t="shared" si="13"/>
        <v>6 10</v>
      </c>
      <c r="AS20">
        <f t="shared" si="6"/>
        <v>1</v>
      </c>
      <c r="AT20" s="15" t="str">
        <f t="shared" si="14"/>
        <v>610</v>
      </c>
      <c r="AU20" s="16">
        <f t="shared" si="15"/>
        <v>610</v>
      </c>
    </row>
    <row r="21" spans="2:47">
      <c r="B21" s="27" t="s">
        <v>22</v>
      </c>
      <c r="C21" s="28">
        <f t="shared" si="0"/>
        <v>1000</v>
      </c>
      <c r="D21" s="28">
        <f t="shared" si="1"/>
        <v>6200</v>
      </c>
      <c r="E21" s="35">
        <f t="shared" si="2"/>
        <v>4790300</v>
      </c>
      <c r="F21" s="14"/>
      <c r="I21" s="4"/>
      <c r="J21" s="5"/>
      <c r="K21" s="7"/>
      <c r="L21" s="6"/>
      <c r="R21" t="s">
        <v>33</v>
      </c>
      <c r="S21" s="11">
        <v>0.94499999999999995</v>
      </c>
      <c r="U21" t="s">
        <v>1</v>
      </c>
      <c r="V21" s="12">
        <v>36226</v>
      </c>
      <c r="X21" t="s">
        <v>97</v>
      </c>
      <c r="Y21" s="9">
        <v>70495782</v>
      </c>
      <c r="AB21">
        <f t="shared" si="16"/>
        <v>18</v>
      </c>
      <c r="AC21" t="s">
        <v>21</v>
      </c>
      <c r="AD21">
        <f>VLOOKUP($AC21,$R$4:$S$180,2,FALSE)</f>
        <v>0.96799999999999997</v>
      </c>
      <c r="AE21">
        <f>VLOOKUP($AC21,$U$4:$V$182,2,FALSE)</f>
        <v>39168</v>
      </c>
      <c r="AF21">
        <f>VLOOKUP($AC21,$X$4:$Y$237,2,FALSE)</f>
        <v>320169</v>
      </c>
      <c r="AG21" t="s">
        <v>270</v>
      </c>
      <c r="AH21" s="16">
        <f t="shared" si="7"/>
        <v>-1800</v>
      </c>
      <c r="AI21" s="17">
        <f t="shared" si="8"/>
        <v>6500</v>
      </c>
      <c r="AK21" t="str">
        <f t="shared" si="9"/>
        <v>N</v>
      </c>
      <c r="AL21" t="str">
        <f t="shared" si="3"/>
        <v>65 00</v>
      </c>
      <c r="AM21">
        <f t="shared" si="4"/>
        <v>1</v>
      </c>
      <c r="AN21" s="15" t="str">
        <f t="shared" si="10"/>
        <v>6500</v>
      </c>
      <c r="AO21" s="16">
        <f t="shared" si="11"/>
        <v>6500</v>
      </c>
      <c r="AP21" t="str">
        <f t="shared" si="5"/>
        <v>W</v>
      </c>
      <c r="AQ21" t="str">
        <f t="shared" si="12"/>
        <v>18 00 W</v>
      </c>
      <c r="AR21" t="str">
        <f t="shared" si="13"/>
        <v>18 00</v>
      </c>
      <c r="AS21">
        <f t="shared" si="6"/>
        <v>-1</v>
      </c>
      <c r="AT21" s="15" t="str">
        <f t="shared" si="14"/>
        <v>1800</v>
      </c>
      <c r="AU21" s="16">
        <f t="shared" si="15"/>
        <v>-1800</v>
      </c>
    </row>
    <row r="22" spans="2:47">
      <c r="B22" s="27" t="s">
        <v>1</v>
      </c>
      <c r="C22" s="28">
        <f t="shared" si="0"/>
        <v>13300</v>
      </c>
      <c r="D22" s="28">
        <f t="shared" si="1"/>
        <v>-2700</v>
      </c>
      <c r="E22" s="35">
        <f t="shared" si="2"/>
        <v>21473500</v>
      </c>
      <c r="F22" s="14"/>
      <c r="I22" s="4"/>
      <c r="J22" s="5"/>
      <c r="K22" s="7"/>
      <c r="L22" s="6"/>
      <c r="R22" t="s">
        <v>34</v>
      </c>
      <c r="S22" s="11">
        <v>0.94299999999999995</v>
      </c>
      <c r="U22" t="s">
        <v>31</v>
      </c>
      <c r="V22" s="12">
        <v>35634</v>
      </c>
      <c r="X22" t="s">
        <v>6</v>
      </c>
      <c r="Y22" s="9">
        <v>64473140</v>
      </c>
      <c r="AB22">
        <f t="shared" si="16"/>
        <v>19</v>
      </c>
      <c r="AC22" t="s">
        <v>22</v>
      </c>
      <c r="AD22">
        <f>VLOOKUP($AC22,$R$4:$S$180,2,FALSE)</f>
        <v>0.96799999999999997</v>
      </c>
      <c r="AE22">
        <f>VLOOKUP($AC22,$U$4:$V$182,2,FALSE)</f>
        <v>53152</v>
      </c>
      <c r="AF22">
        <f>VLOOKUP($AC22,$X$4:$Y$237,2,FALSE)</f>
        <v>4790300</v>
      </c>
      <c r="AG22" t="s">
        <v>271</v>
      </c>
      <c r="AH22" s="16">
        <f t="shared" si="7"/>
        <v>1000</v>
      </c>
      <c r="AI22" s="17">
        <f t="shared" si="8"/>
        <v>6200</v>
      </c>
      <c r="AK22" t="str">
        <f t="shared" si="9"/>
        <v>N</v>
      </c>
      <c r="AL22" t="str">
        <f t="shared" si="3"/>
        <v>62 00</v>
      </c>
      <c r="AM22">
        <f t="shared" si="4"/>
        <v>1</v>
      </c>
      <c r="AN22" s="15" t="str">
        <f t="shared" si="10"/>
        <v>6200</v>
      </c>
      <c r="AO22" s="16">
        <f t="shared" si="11"/>
        <v>6200</v>
      </c>
      <c r="AP22" t="str">
        <f t="shared" si="5"/>
        <v>E</v>
      </c>
      <c r="AQ22" t="str">
        <f t="shared" si="12"/>
        <v>10 00 E</v>
      </c>
      <c r="AR22" t="str">
        <f t="shared" si="13"/>
        <v>10 00</v>
      </c>
      <c r="AS22">
        <f t="shared" si="6"/>
        <v>1</v>
      </c>
      <c r="AT22" s="15" t="str">
        <f t="shared" si="14"/>
        <v>1000</v>
      </c>
      <c r="AU22" s="16">
        <f t="shared" si="15"/>
        <v>1000</v>
      </c>
    </row>
    <row r="23" spans="2:47">
      <c r="B23" s="27" t="s">
        <v>10</v>
      </c>
      <c r="C23" s="28">
        <f t="shared" si="0"/>
        <v>13800</v>
      </c>
      <c r="D23" s="28">
        <f t="shared" si="1"/>
        <v>3600</v>
      </c>
      <c r="E23" s="35">
        <f t="shared" si="2"/>
        <v>127690000</v>
      </c>
      <c r="F23" s="14"/>
      <c r="I23" s="4"/>
      <c r="J23" s="5"/>
      <c r="K23" s="7"/>
      <c r="L23" s="6"/>
      <c r="R23" t="s">
        <v>9</v>
      </c>
      <c r="S23" s="11">
        <v>0.94099999999999995</v>
      </c>
      <c r="U23" t="s">
        <v>32</v>
      </c>
      <c r="V23" s="12">
        <v>35388</v>
      </c>
      <c r="X23" t="s">
        <v>16</v>
      </c>
      <c r="Y23" s="9">
        <v>63038247</v>
      </c>
      <c r="AB23">
        <f t="shared" si="16"/>
        <v>20</v>
      </c>
      <c r="AC23" t="s">
        <v>1</v>
      </c>
      <c r="AD23">
        <f>VLOOKUP($AC23,$R$4:$S$180,2,FALSE)</f>
        <v>0.96199999999999997</v>
      </c>
      <c r="AE23">
        <f>VLOOKUP($AC23,$U$4:$V$182,2,FALSE)</f>
        <v>36226</v>
      </c>
      <c r="AF23">
        <f>VLOOKUP($AC23,$X$4:$Y$237,2,FALSE)</f>
        <v>21473500</v>
      </c>
      <c r="AG23" t="s">
        <v>272</v>
      </c>
      <c r="AH23" s="16">
        <f t="shared" si="7"/>
        <v>13300</v>
      </c>
      <c r="AI23" s="17">
        <f t="shared" si="8"/>
        <v>-2700</v>
      </c>
      <c r="AK23" t="str">
        <f t="shared" si="9"/>
        <v>S</v>
      </c>
      <c r="AL23" t="str">
        <f t="shared" si="3"/>
        <v>27 00</v>
      </c>
      <c r="AM23">
        <f t="shared" si="4"/>
        <v>-1</v>
      </c>
      <c r="AN23" s="15" t="str">
        <f t="shared" si="10"/>
        <v>2700</v>
      </c>
      <c r="AO23" s="16">
        <f t="shared" si="11"/>
        <v>-2700</v>
      </c>
      <c r="AP23" t="str">
        <f t="shared" si="5"/>
        <v>E</v>
      </c>
      <c r="AQ23" t="str">
        <f t="shared" si="12"/>
        <v>133 00 E</v>
      </c>
      <c r="AR23" t="str">
        <f t="shared" si="13"/>
        <v>133 00</v>
      </c>
      <c r="AS23">
        <f t="shared" si="6"/>
        <v>1</v>
      </c>
      <c r="AT23" s="15" t="str">
        <f t="shared" si="14"/>
        <v>13300</v>
      </c>
      <c r="AU23" s="16">
        <f t="shared" si="15"/>
        <v>13300</v>
      </c>
    </row>
    <row r="24" spans="2:47">
      <c r="B24" s="27" t="s">
        <v>0</v>
      </c>
      <c r="C24" s="28">
        <f t="shared" si="0"/>
        <v>-6400</v>
      </c>
      <c r="D24" s="28">
        <f t="shared" si="1"/>
        <v>-3400</v>
      </c>
      <c r="E24" s="35">
        <f t="shared" si="2"/>
        <v>40301927</v>
      </c>
      <c r="F24" s="14"/>
      <c r="I24" s="4"/>
      <c r="J24" s="5"/>
      <c r="K24" s="7"/>
      <c r="L24" s="6"/>
      <c r="R24" t="s">
        <v>35</v>
      </c>
      <c r="S24" s="11">
        <v>0.93700000000000006</v>
      </c>
      <c r="U24" t="s">
        <v>27</v>
      </c>
      <c r="V24" s="12">
        <v>35349</v>
      </c>
      <c r="X24" t="s">
        <v>196</v>
      </c>
      <c r="Y24" s="9">
        <v>62636000</v>
      </c>
      <c r="AB24">
        <f t="shared" si="16"/>
        <v>21</v>
      </c>
      <c r="AC24" t="s">
        <v>10</v>
      </c>
      <c r="AD24">
        <f>VLOOKUP($AC24,$R$4:$S$180,2,FALSE)</f>
        <v>0.95299999999999996</v>
      </c>
      <c r="AE24">
        <f>VLOOKUP($AC24,$U$4:$V$182,2,FALSE)</f>
        <v>33596</v>
      </c>
      <c r="AF24">
        <f>VLOOKUP($AC24,$X$4:$Y$237,2,FALSE)</f>
        <v>127690000</v>
      </c>
      <c r="AG24" t="s">
        <v>262</v>
      </c>
      <c r="AH24" s="16">
        <f t="shared" si="7"/>
        <v>13800</v>
      </c>
      <c r="AI24" s="17">
        <f t="shared" si="8"/>
        <v>3600</v>
      </c>
      <c r="AK24" t="str">
        <f t="shared" si="9"/>
        <v>N</v>
      </c>
      <c r="AL24" t="str">
        <f t="shared" si="3"/>
        <v>36 00</v>
      </c>
      <c r="AM24">
        <f t="shared" si="4"/>
        <v>1</v>
      </c>
      <c r="AN24" s="15" t="str">
        <f t="shared" si="10"/>
        <v>3600</v>
      </c>
      <c r="AO24" s="16">
        <f t="shared" si="11"/>
        <v>3600</v>
      </c>
      <c r="AP24" t="str">
        <f t="shared" si="5"/>
        <v>E</v>
      </c>
      <c r="AQ24" t="str">
        <f t="shared" si="12"/>
        <v>138 00 E</v>
      </c>
      <c r="AR24" t="str">
        <f t="shared" si="13"/>
        <v>138 00</v>
      </c>
      <c r="AS24">
        <f t="shared" si="6"/>
        <v>1</v>
      </c>
      <c r="AT24" s="15" t="str">
        <f t="shared" si="14"/>
        <v>13800</v>
      </c>
      <c r="AU24" s="16">
        <f t="shared" si="15"/>
        <v>13800</v>
      </c>
    </row>
    <row r="25" spans="2:47">
      <c r="B25" s="21" t="s">
        <v>14</v>
      </c>
      <c r="C25" s="28">
        <f t="shared" si="0"/>
        <v>2400</v>
      </c>
      <c r="D25" s="28">
        <f t="shared" si="1"/>
        <v>-2900</v>
      </c>
      <c r="E25" s="35">
        <f t="shared" si="2"/>
        <v>47850700</v>
      </c>
      <c r="R25" t="s">
        <v>7</v>
      </c>
      <c r="S25" s="11">
        <v>0.93500000000000005</v>
      </c>
      <c r="U25" t="s">
        <v>7</v>
      </c>
      <c r="V25" s="12">
        <v>34212</v>
      </c>
      <c r="X25" t="s">
        <v>31</v>
      </c>
      <c r="Y25" s="9">
        <v>61186000</v>
      </c>
      <c r="AB25">
        <f t="shared" si="16"/>
        <v>22</v>
      </c>
      <c r="AC25" t="s">
        <v>0</v>
      </c>
      <c r="AD25">
        <f>VLOOKUP($AC25,$R$4:$S$180,2,FALSE)</f>
        <v>0.86899999999999999</v>
      </c>
      <c r="AE25">
        <f>VLOOKUP($AC25,$U$4:$V$182,2,FALSE)</f>
        <v>13318</v>
      </c>
      <c r="AF25">
        <f>VLOOKUP($AC25,$X$4:$Y$237,2,FALSE)</f>
        <v>40301927</v>
      </c>
      <c r="AG25" t="s">
        <v>273</v>
      </c>
      <c r="AH25" s="16">
        <f t="shared" si="7"/>
        <v>-6400</v>
      </c>
      <c r="AI25" s="17">
        <f t="shared" si="8"/>
        <v>-3400</v>
      </c>
      <c r="AK25" t="str">
        <f t="shared" si="9"/>
        <v>S</v>
      </c>
      <c r="AL25" t="str">
        <f t="shared" si="3"/>
        <v>34 00</v>
      </c>
      <c r="AM25">
        <f t="shared" si="4"/>
        <v>-1</v>
      </c>
      <c r="AN25" s="15" t="str">
        <f t="shared" si="10"/>
        <v>3400</v>
      </c>
      <c r="AO25" s="16">
        <f t="shared" si="11"/>
        <v>-3400</v>
      </c>
      <c r="AP25" t="str">
        <f t="shared" si="5"/>
        <v>W</v>
      </c>
      <c r="AQ25" t="str">
        <f t="shared" si="12"/>
        <v>64 00 W</v>
      </c>
      <c r="AR25" t="str">
        <f t="shared" si="13"/>
        <v>64 00</v>
      </c>
      <c r="AS25">
        <f t="shared" si="6"/>
        <v>-1</v>
      </c>
      <c r="AT25" s="15" t="str">
        <f t="shared" si="14"/>
        <v>6400</v>
      </c>
      <c r="AU25" s="16">
        <f t="shared" si="15"/>
        <v>-6400</v>
      </c>
    </row>
    <row r="26" spans="2:47">
      <c r="B26" s="21" t="s">
        <v>5</v>
      </c>
      <c r="C26" s="28">
        <f t="shared" si="0"/>
        <v>-7200</v>
      </c>
      <c r="D26" s="28">
        <f t="shared" si="1"/>
        <v>400</v>
      </c>
      <c r="E26" s="35">
        <f t="shared" si="2"/>
        <v>44603000</v>
      </c>
      <c r="R26" t="s">
        <v>36</v>
      </c>
      <c r="S26" s="11">
        <v>0.93200000000000005</v>
      </c>
      <c r="U26" t="s">
        <v>10</v>
      </c>
      <c r="V26" s="12">
        <v>33596</v>
      </c>
      <c r="X26" t="s">
        <v>9</v>
      </c>
      <c r="Y26" s="9">
        <v>59619290</v>
      </c>
      <c r="AB26">
        <f t="shared" si="16"/>
        <v>23</v>
      </c>
      <c r="AC26" t="s">
        <v>14</v>
      </c>
      <c r="AD26">
        <f>VLOOKUP($AC26,$R$4:$S$180,2,FALSE)</f>
        <v>0.67400000000000004</v>
      </c>
      <c r="AE26">
        <f>VLOOKUP($AC26,$U$4:$V$182,2,FALSE)</f>
        <v>9767</v>
      </c>
      <c r="AF26">
        <f>VLOOKUP($AC26,$X$4:$Y$237,2,FALSE)</f>
        <v>47850700</v>
      </c>
      <c r="AG26" t="s">
        <v>280</v>
      </c>
      <c r="AH26" s="16">
        <f t="shared" si="7"/>
        <v>2400</v>
      </c>
      <c r="AI26" s="17">
        <f t="shared" si="8"/>
        <v>-2900</v>
      </c>
      <c r="AK26" t="str">
        <f t="shared" si="9"/>
        <v>S</v>
      </c>
      <c r="AL26" t="str">
        <f t="shared" ref="AL26:AL28" si="17">LEFT(AG26,FIND(AK26,AG26)-2)</f>
        <v>29 00</v>
      </c>
      <c r="AM26">
        <f t="shared" si="4"/>
        <v>-1</v>
      </c>
      <c r="AN26" s="15" t="str">
        <f t="shared" si="10"/>
        <v>2900</v>
      </c>
      <c r="AO26" s="16">
        <f t="shared" si="11"/>
        <v>-2900</v>
      </c>
      <c r="AP26" t="str">
        <f t="shared" ref="AP26:AP28" si="18">RIGHT(AG26,1)</f>
        <v>E</v>
      </c>
      <c r="AQ26" t="str">
        <f t="shared" ref="AQ26:AQ28" si="19">RIGHT(AG26,LEN(AG26)-FIND(",",AG26)-1)</f>
        <v>24 00 E</v>
      </c>
      <c r="AR26" t="str">
        <f t="shared" si="13"/>
        <v>24 00</v>
      </c>
      <c r="AS26">
        <f t="shared" si="6"/>
        <v>1</v>
      </c>
      <c r="AT26" s="15" t="str">
        <f t="shared" ref="AT26:AT28" si="20">REPLACE(AR26,FIND(" ",AR26),1,"")</f>
        <v>2400</v>
      </c>
      <c r="AU26" s="16">
        <f t="shared" ref="AU26:AU28" si="21">AS26*AT26</f>
        <v>2400</v>
      </c>
    </row>
    <row r="27" spans="2:47">
      <c r="B27" s="21" t="s">
        <v>115</v>
      </c>
      <c r="C27" s="28">
        <f t="shared" si="0"/>
        <v>3000</v>
      </c>
      <c r="D27" s="28">
        <f t="shared" si="1"/>
        <v>2700</v>
      </c>
      <c r="E27" s="35">
        <f t="shared" si="2"/>
        <v>75482000</v>
      </c>
      <c r="R27" t="s">
        <v>37</v>
      </c>
      <c r="S27" s="11">
        <v>0.92600000000000005</v>
      </c>
      <c r="U27" t="s">
        <v>6</v>
      </c>
      <c r="V27" s="12">
        <v>33509</v>
      </c>
      <c r="X27" t="s">
        <v>192</v>
      </c>
      <c r="Y27" s="9">
        <v>48798000</v>
      </c>
      <c r="AB27">
        <f t="shared" si="16"/>
        <v>24</v>
      </c>
      <c r="AC27" t="s">
        <v>5</v>
      </c>
      <c r="AD27">
        <f>VLOOKUP($AC27,$R$4:$S$180,2,FALSE)</f>
        <v>0.79100000000000004</v>
      </c>
      <c r="AE27">
        <f>VLOOKUP($AC27,$U$4:$V$182,2,FALSE)</f>
        <v>7968</v>
      </c>
      <c r="AF27">
        <f>VLOOKUP($AC27,$X$4:$Y$237,2,FALSE)</f>
        <v>44603000</v>
      </c>
      <c r="AG27" t="s">
        <v>281</v>
      </c>
      <c r="AH27" s="16">
        <f t="shared" si="7"/>
        <v>-7200</v>
      </c>
      <c r="AI27" s="17">
        <f t="shared" si="8"/>
        <v>400</v>
      </c>
      <c r="AK27" t="str">
        <f t="shared" si="9"/>
        <v>N</v>
      </c>
      <c r="AL27" t="str">
        <f t="shared" si="17"/>
        <v>4 00</v>
      </c>
      <c r="AM27">
        <f t="shared" si="4"/>
        <v>1</v>
      </c>
      <c r="AN27" s="15" t="str">
        <f t="shared" si="10"/>
        <v>400</v>
      </c>
      <c r="AO27" s="16">
        <f t="shared" si="11"/>
        <v>400</v>
      </c>
      <c r="AP27" t="str">
        <f t="shared" si="18"/>
        <v>W</v>
      </c>
      <c r="AQ27" t="str">
        <f t="shared" si="19"/>
        <v>72 00 W</v>
      </c>
      <c r="AR27" t="str">
        <f t="shared" si="13"/>
        <v>72 00</v>
      </c>
      <c r="AS27">
        <f t="shared" si="6"/>
        <v>-1</v>
      </c>
      <c r="AT27" s="15" t="str">
        <f t="shared" si="20"/>
        <v>7200</v>
      </c>
      <c r="AU27" s="16">
        <f t="shared" si="21"/>
        <v>-7200</v>
      </c>
    </row>
    <row r="28" spans="2:47">
      <c r="B28" s="21" t="s">
        <v>163</v>
      </c>
      <c r="C28" s="28">
        <f t="shared" ref="C28:C32" si="22">AH29</f>
        <v>1830</v>
      </c>
      <c r="D28" s="28">
        <f t="shared" ref="D28:D32" si="23">AI29</f>
        <v>-1230</v>
      </c>
      <c r="E28" s="35">
        <f t="shared" ref="E28:E32" si="24">AF29</f>
        <v>17024000</v>
      </c>
      <c r="R28" t="s">
        <v>38</v>
      </c>
      <c r="S28" s="11">
        <v>0.92200000000000004</v>
      </c>
      <c r="U28" t="s">
        <v>52</v>
      </c>
      <c r="V28" s="12">
        <v>31899</v>
      </c>
      <c r="X28" t="s">
        <v>39</v>
      </c>
      <c r="Y28" s="9">
        <v>48224000</v>
      </c>
      <c r="AB28">
        <f t="shared" si="16"/>
        <v>25</v>
      </c>
      <c r="AC28" t="s">
        <v>115</v>
      </c>
      <c r="AD28">
        <f>VLOOKUP($AC28,$R$4:$S$180,2,FALSE)</f>
        <v>0.70799999999999996</v>
      </c>
      <c r="AE28">
        <f>VLOOKUP($AC28,$U$4:$V$182,2,FALSE)</f>
        <v>5495</v>
      </c>
      <c r="AF28">
        <f>VLOOKUP($AC28,$X$4:$Y$237,2,FALSE)</f>
        <v>75482000</v>
      </c>
      <c r="AG28" t="s">
        <v>278</v>
      </c>
      <c r="AH28" s="16">
        <f t="shared" si="7"/>
        <v>3000</v>
      </c>
      <c r="AI28" s="17">
        <f t="shared" si="8"/>
        <v>2700</v>
      </c>
      <c r="AK28" t="str">
        <f t="shared" si="9"/>
        <v>N</v>
      </c>
      <c r="AL28" t="str">
        <f t="shared" si="17"/>
        <v>27 00</v>
      </c>
      <c r="AM28">
        <f t="shared" si="4"/>
        <v>1</v>
      </c>
      <c r="AN28" s="15" t="str">
        <f t="shared" si="10"/>
        <v>2700</v>
      </c>
      <c r="AO28" s="16">
        <f t="shared" si="11"/>
        <v>2700</v>
      </c>
      <c r="AP28" t="str">
        <f t="shared" si="18"/>
        <v>E</v>
      </c>
      <c r="AQ28" t="str">
        <f t="shared" si="19"/>
        <v>30 00 E</v>
      </c>
      <c r="AR28" t="str">
        <f t="shared" si="13"/>
        <v>30 00</v>
      </c>
      <c r="AS28">
        <f t="shared" si="6"/>
        <v>1</v>
      </c>
      <c r="AT28" s="15" t="str">
        <f t="shared" si="20"/>
        <v>3000</v>
      </c>
      <c r="AU28" s="16">
        <f t="shared" si="21"/>
        <v>3000</v>
      </c>
    </row>
    <row r="29" spans="2:47">
      <c r="B29" s="21" t="s">
        <v>152</v>
      </c>
      <c r="C29" s="28">
        <f t="shared" si="22"/>
        <v>3000</v>
      </c>
      <c r="D29" s="28">
        <f t="shared" si="23"/>
        <v>-2000</v>
      </c>
      <c r="E29" s="35">
        <f t="shared" si="24"/>
        <v>13349000</v>
      </c>
      <c r="R29" t="s">
        <v>39</v>
      </c>
      <c r="S29" s="11">
        <v>0.92100000000000004</v>
      </c>
      <c r="U29" t="s">
        <v>9</v>
      </c>
      <c r="V29" s="12">
        <v>30365</v>
      </c>
      <c r="X29" t="s">
        <v>14</v>
      </c>
      <c r="Y29" s="9">
        <v>47850700</v>
      </c>
      <c r="AB29">
        <f t="shared" si="16"/>
        <v>26</v>
      </c>
      <c r="AC29" t="s">
        <v>163</v>
      </c>
      <c r="AD29">
        <f>VLOOKUP($AC29,$R$4:$S$180,2,FALSE)</f>
        <v>0.44600000000000001</v>
      </c>
      <c r="AE29">
        <f>VLOOKUP($AC29,$U$4:$V$182,2,FALSE)</f>
        <v>5595</v>
      </c>
      <c r="AF29">
        <f>VLOOKUP($AC29,$X$4:$Y$237,2,FALSE)</f>
        <v>17024000</v>
      </c>
      <c r="AG29" t="s">
        <v>287</v>
      </c>
      <c r="AH29" s="16">
        <f t="shared" ref="AH29:AH33" si="25">AU29</f>
        <v>1830</v>
      </c>
      <c r="AI29" s="17">
        <f t="shared" ref="AI29:AI33" si="26">AO29</f>
        <v>-1230</v>
      </c>
      <c r="AK29" t="str">
        <f t="shared" ref="AK29:AK33" si="27">RIGHT(LEFT(AG29,FIND(",",AG29)-1),1)</f>
        <v>S</v>
      </c>
      <c r="AL29" t="str">
        <f t="shared" ref="AL29:AL33" si="28">LEFT(AG29,FIND(AK29,AG29)-2)</f>
        <v>12 30</v>
      </c>
      <c r="AM29">
        <f t="shared" ref="AM29:AM33" si="29">IF(AK29=$AK$4,1,-1)</f>
        <v>-1</v>
      </c>
      <c r="AN29" s="15" t="str">
        <f t="shared" ref="AN29:AN33" si="30">REPLACE(AL29,FIND(" ",AL29),1,"")</f>
        <v>1230</v>
      </c>
      <c r="AO29" s="16">
        <f t="shared" ref="AO29:AO33" si="31">AM29*AN29</f>
        <v>-1230</v>
      </c>
      <c r="AP29" t="str">
        <f t="shared" ref="AP29:AP33" si="32">RIGHT(AG29,1)</f>
        <v>E</v>
      </c>
      <c r="AQ29" t="str">
        <f t="shared" ref="AQ29:AQ33" si="33">RIGHT(AG29,LEN(AG29)-FIND(",",AG29)-1)</f>
        <v>18 30 E</v>
      </c>
      <c r="AR29" t="str">
        <f t="shared" ref="AR29:AR33" si="34">LEFT(AQ29,LEN(AQ29)-2)</f>
        <v>18 30</v>
      </c>
      <c r="AS29">
        <f t="shared" ref="AS29:AS33" si="35">IF(AP29=$AP$4,1,-1)</f>
        <v>1</v>
      </c>
      <c r="AT29" s="15" t="str">
        <f t="shared" ref="AT29:AT33" si="36">REPLACE(AR29,FIND(" ",AR29),1,"")</f>
        <v>1830</v>
      </c>
      <c r="AU29" s="16">
        <f t="shared" ref="AU29:AU33" si="37">AS29*AT29</f>
        <v>1830</v>
      </c>
    </row>
    <row r="30" spans="2:47">
      <c r="B30" s="21" t="s">
        <v>149</v>
      </c>
      <c r="C30" s="28">
        <f t="shared" si="22"/>
        <v>3800</v>
      </c>
      <c r="D30" s="28">
        <f t="shared" si="23"/>
        <v>100</v>
      </c>
      <c r="E30" s="35">
        <f t="shared" si="24"/>
        <v>37538000</v>
      </c>
      <c r="R30" t="s">
        <v>40</v>
      </c>
      <c r="S30" s="11">
        <v>0.91700000000000004</v>
      </c>
      <c r="U30" t="s">
        <v>15</v>
      </c>
      <c r="V30" s="12">
        <v>30118</v>
      </c>
      <c r="X30" t="s">
        <v>15</v>
      </c>
      <c r="Y30" s="9">
        <v>46063500</v>
      </c>
      <c r="AB30">
        <f t="shared" si="16"/>
        <v>27</v>
      </c>
      <c r="AC30" t="s">
        <v>152</v>
      </c>
      <c r="AD30">
        <f>VLOOKUP($AC30,$R$4:$S$180,2,FALSE)</f>
        <v>0.51300000000000001</v>
      </c>
      <c r="AE30">
        <f>VLOOKUP($AC30,$U$4:$V$182,2,FALSE)</f>
        <v>188</v>
      </c>
      <c r="AF30">
        <f>VLOOKUP($AC30,$X$4:$Y$237,2,FALSE)</f>
        <v>13349000</v>
      </c>
      <c r="AG30" t="s">
        <v>283</v>
      </c>
      <c r="AH30" s="16">
        <f t="shared" si="25"/>
        <v>3000</v>
      </c>
      <c r="AI30" s="17">
        <f t="shared" si="26"/>
        <v>-2000</v>
      </c>
      <c r="AK30" t="str">
        <f t="shared" si="27"/>
        <v>S</v>
      </c>
      <c r="AL30" t="str">
        <f t="shared" si="28"/>
        <v>20 00</v>
      </c>
      <c r="AM30">
        <f t="shared" si="29"/>
        <v>-1</v>
      </c>
      <c r="AN30" s="15" t="str">
        <f t="shared" si="30"/>
        <v>2000</v>
      </c>
      <c r="AO30" s="16">
        <f t="shared" si="31"/>
        <v>-2000</v>
      </c>
      <c r="AP30" t="str">
        <f t="shared" si="32"/>
        <v>E</v>
      </c>
      <c r="AQ30" t="str">
        <f t="shared" si="33"/>
        <v>30 00 E</v>
      </c>
      <c r="AR30" t="str">
        <f t="shared" si="34"/>
        <v>30 00</v>
      </c>
      <c r="AS30">
        <f t="shared" si="35"/>
        <v>1</v>
      </c>
      <c r="AT30" s="15" t="str">
        <f t="shared" si="36"/>
        <v>3000</v>
      </c>
      <c r="AU30" s="16">
        <f t="shared" si="37"/>
        <v>3000</v>
      </c>
    </row>
    <row r="31" spans="2:47">
      <c r="B31" s="21" t="s">
        <v>3</v>
      </c>
      <c r="C31" s="28">
        <f t="shared" si="22"/>
        <v>-9500</v>
      </c>
      <c r="D31" s="28">
        <f t="shared" si="23"/>
        <v>6000</v>
      </c>
      <c r="E31" s="35">
        <f t="shared" si="24"/>
        <v>33415800</v>
      </c>
      <c r="R31" t="s">
        <v>41</v>
      </c>
      <c r="S31" s="11">
        <v>0.90300000000000002</v>
      </c>
      <c r="U31" t="s">
        <v>37</v>
      </c>
      <c r="V31" s="12">
        <v>29146</v>
      </c>
      <c r="X31" t="s">
        <v>83</v>
      </c>
      <c r="Y31" s="9">
        <v>46030720</v>
      </c>
      <c r="AB31">
        <f t="shared" si="16"/>
        <v>28</v>
      </c>
      <c r="AC31" t="s">
        <v>149</v>
      </c>
      <c r="AD31">
        <f>VLOOKUP($AC31,$R$4:$S$180,2,FALSE)</f>
        <v>0.52100000000000002</v>
      </c>
      <c r="AE31">
        <f>VLOOKUP($AC31,$U$4:$V$182,2,FALSE)</f>
        <v>1673</v>
      </c>
      <c r="AF31">
        <f>VLOOKUP($AC31,$X$4:$Y$237,2,FALSE)</f>
        <v>37538000</v>
      </c>
      <c r="AG31" t="s">
        <v>284</v>
      </c>
      <c r="AH31" s="16">
        <f t="shared" si="25"/>
        <v>3800</v>
      </c>
      <c r="AI31" s="17">
        <f t="shared" si="26"/>
        <v>100</v>
      </c>
      <c r="AK31" t="str">
        <f t="shared" si="27"/>
        <v>N</v>
      </c>
      <c r="AL31" t="str">
        <f t="shared" si="28"/>
        <v>1 00</v>
      </c>
      <c r="AM31">
        <f t="shared" si="29"/>
        <v>1</v>
      </c>
      <c r="AN31" s="15" t="str">
        <f t="shared" si="30"/>
        <v>100</v>
      </c>
      <c r="AO31" s="16">
        <f t="shared" si="31"/>
        <v>100</v>
      </c>
      <c r="AP31" t="str">
        <f t="shared" si="32"/>
        <v>E</v>
      </c>
      <c r="AQ31" t="str">
        <f t="shared" si="33"/>
        <v>38 00 E</v>
      </c>
      <c r="AR31" t="str">
        <f t="shared" si="34"/>
        <v>38 00</v>
      </c>
      <c r="AS31">
        <f t="shared" si="35"/>
        <v>1</v>
      </c>
      <c r="AT31" s="15" t="str">
        <f t="shared" si="36"/>
        <v>3800</v>
      </c>
      <c r="AU31" s="16">
        <f t="shared" si="37"/>
        <v>3800</v>
      </c>
    </row>
    <row r="32" spans="2:47" ht="15.75" thickBot="1">
      <c r="B32" s="24" t="s">
        <v>97</v>
      </c>
      <c r="C32" s="32">
        <f t="shared" si="22"/>
        <v>5300</v>
      </c>
      <c r="D32" s="32">
        <f t="shared" si="23"/>
        <v>3200</v>
      </c>
      <c r="E32" s="36">
        <f t="shared" si="24"/>
        <v>70495782</v>
      </c>
      <c r="R32" t="s">
        <v>42</v>
      </c>
      <c r="S32" s="11">
        <v>0.89700000000000002</v>
      </c>
      <c r="U32" t="s">
        <v>40</v>
      </c>
      <c r="V32" s="12">
        <v>27227</v>
      </c>
      <c r="X32" t="s">
        <v>5</v>
      </c>
      <c r="Y32" s="9">
        <v>44603000</v>
      </c>
      <c r="AB32">
        <f t="shared" si="16"/>
        <v>29</v>
      </c>
      <c r="AC32" t="s">
        <v>3</v>
      </c>
      <c r="AD32">
        <f>VLOOKUP($AC32,$R$4:$S$180,2,FALSE)</f>
        <v>0.96099999999999997</v>
      </c>
      <c r="AE32">
        <f>VLOOKUP($AC32,$U$4:$V$182,2,FALSE)</f>
        <v>38614</v>
      </c>
      <c r="AF32">
        <f>VLOOKUP($AC32,$X$4:$Y$237,2,FALSE)</f>
        <v>33415800</v>
      </c>
      <c r="AG32" t="s">
        <v>285</v>
      </c>
      <c r="AH32" s="16">
        <f t="shared" si="25"/>
        <v>-9500</v>
      </c>
      <c r="AI32" s="17">
        <f t="shared" si="26"/>
        <v>6000</v>
      </c>
      <c r="AK32" t="str">
        <f t="shared" si="27"/>
        <v>N</v>
      </c>
      <c r="AL32" t="str">
        <f t="shared" si="28"/>
        <v>60 00</v>
      </c>
      <c r="AM32">
        <f t="shared" si="29"/>
        <v>1</v>
      </c>
      <c r="AN32" s="15" t="str">
        <f t="shared" si="30"/>
        <v>6000</v>
      </c>
      <c r="AO32" s="16">
        <f t="shared" si="31"/>
        <v>6000</v>
      </c>
      <c r="AP32" t="str">
        <f t="shared" si="32"/>
        <v>W</v>
      </c>
      <c r="AQ32" t="str">
        <f t="shared" si="33"/>
        <v>95 00 W</v>
      </c>
      <c r="AR32" t="str">
        <f t="shared" si="34"/>
        <v>95 00</v>
      </c>
      <c r="AS32">
        <f t="shared" si="35"/>
        <v>-1</v>
      </c>
      <c r="AT32" s="15" t="str">
        <f t="shared" si="36"/>
        <v>9500</v>
      </c>
      <c r="AU32" s="16">
        <f t="shared" si="37"/>
        <v>-9500</v>
      </c>
    </row>
    <row r="33" spans="2:47">
      <c r="C33" s="16"/>
      <c r="D33" s="16"/>
      <c r="E33" s="3"/>
      <c r="R33" t="s">
        <v>43</v>
      </c>
      <c r="S33" s="11">
        <v>0.89400000000000002</v>
      </c>
      <c r="U33" t="s">
        <v>41</v>
      </c>
      <c r="V33" s="12">
        <v>27171</v>
      </c>
      <c r="X33" t="s">
        <v>160</v>
      </c>
      <c r="Y33" s="9">
        <v>40454000</v>
      </c>
      <c r="AB33">
        <v>30</v>
      </c>
      <c r="AC33" t="s">
        <v>97</v>
      </c>
      <c r="AD33">
        <f>VLOOKUP($AC33,$R$4:$S$180,2,FALSE)</f>
        <v>0.75900000000000001</v>
      </c>
      <c r="AE33">
        <f>VLOOKUP($AC33,$U$4:$V$182,2,FALSE)</f>
        <v>10570</v>
      </c>
      <c r="AF33">
        <f>VLOOKUP($AC33,$X$4:$Y$237,2,FALSE)</f>
        <v>70495782</v>
      </c>
      <c r="AG33" t="s">
        <v>286</v>
      </c>
      <c r="AH33" s="16">
        <f t="shared" si="25"/>
        <v>5300</v>
      </c>
      <c r="AI33" s="17">
        <f t="shared" si="26"/>
        <v>3200</v>
      </c>
      <c r="AK33" t="str">
        <f t="shared" si="27"/>
        <v>N</v>
      </c>
      <c r="AL33" t="str">
        <f t="shared" si="28"/>
        <v>32 00</v>
      </c>
      <c r="AM33">
        <f t="shared" si="29"/>
        <v>1</v>
      </c>
      <c r="AN33" s="15" t="str">
        <f t="shared" si="30"/>
        <v>3200</v>
      </c>
      <c r="AO33" s="16">
        <f t="shared" si="31"/>
        <v>3200</v>
      </c>
      <c r="AP33" t="str">
        <f t="shared" si="32"/>
        <v>E</v>
      </c>
      <c r="AQ33" t="str">
        <f t="shared" si="33"/>
        <v>53 00 E</v>
      </c>
      <c r="AR33" t="str">
        <f t="shared" si="34"/>
        <v>53 00</v>
      </c>
      <c r="AS33">
        <f t="shared" si="35"/>
        <v>1</v>
      </c>
      <c r="AT33" s="15" t="str">
        <f t="shared" si="36"/>
        <v>5300</v>
      </c>
      <c r="AU33" s="16">
        <f t="shared" si="37"/>
        <v>5300</v>
      </c>
    </row>
    <row r="34" spans="2:47" ht="15.75" thickBot="1">
      <c r="R34" t="s">
        <v>44</v>
      </c>
      <c r="S34" s="11">
        <v>0.89200000000000002</v>
      </c>
      <c r="U34" t="s">
        <v>36</v>
      </c>
      <c r="V34" s="12">
        <v>27147</v>
      </c>
      <c r="X34" t="s">
        <v>0</v>
      </c>
      <c r="Y34" s="9">
        <v>40301927</v>
      </c>
      <c r="AH34" s="16"/>
      <c r="AI34" s="17"/>
      <c r="AN34" s="15"/>
      <c r="AO34" s="16"/>
      <c r="AT34" s="15"/>
      <c r="AU34" s="16"/>
    </row>
    <row r="35" spans="2:47">
      <c r="B35" s="37" t="s">
        <v>294</v>
      </c>
      <c r="C35" s="38" t="s">
        <v>301</v>
      </c>
      <c r="D35" s="38" t="s">
        <v>296</v>
      </c>
      <c r="E35" s="39" t="s">
        <v>295</v>
      </c>
      <c r="R35" t="s">
        <v>45</v>
      </c>
      <c r="S35" s="11">
        <v>0.89100000000000001</v>
      </c>
      <c r="U35" t="s">
        <v>34</v>
      </c>
      <c r="V35" s="12">
        <v>26611</v>
      </c>
      <c r="X35" t="s">
        <v>148</v>
      </c>
      <c r="Y35" s="9">
        <v>38560000</v>
      </c>
    </row>
    <row r="36" spans="2:47">
      <c r="B36" s="27" t="s">
        <v>298</v>
      </c>
      <c r="C36" s="28">
        <v>100</v>
      </c>
      <c r="D36" s="29">
        <v>450</v>
      </c>
      <c r="E36" s="30">
        <v>0.25</v>
      </c>
      <c r="R36" t="s">
        <v>46</v>
      </c>
      <c r="S36" s="11">
        <v>0.89100000000000001</v>
      </c>
      <c r="U36" t="s">
        <v>185</v>
      </c>
      <c r="V36" s="12">
        <v>24961</v>
      </c>
      <c r="X36" t="s">
        <v>50</v>
      </c>
      <c r="Y36" s="9">
        <v>38115967</v>
      </c>
    </row>
    <row r="37" spans="2:47">
      <c r="B37" s="27" t="s">
        <v>299</v>
      </c>
      <c r="C37" s="28">
        <v>90</v>
      </c>
      <c r="D37" s="29">
        <v>560</v>
      </c>
      <c r="E37" s="30">
        <v>0.22</v>
      </c>
      <c r="R37" t="s">
        <v>47</v>
      </c>
      <c r="S37" s="11">
        <v>0.878</v>
      </c>
      <c r="U37" t="s">
        <v>186</v>
      </c>
      <c r="V37" s="12">
        <v>24803</v>
      </c>
      <c r="X37" t="s">
        <v>149</v>
      </c>
      <c r="Y37" s="9">
        <v>37538000</v>
      </c>
    </row>
    <row r="38" spans="2:47">
      <c r="B38" s="27" t="s">
        <v>300</v>
      </c>
      <c r="C38" s="28">
        <v>60</v>
      </c>
      <c r="D38" s="29">
        <v>450</v>
      </c>
      <c r="E38" s="30">
        <v>0.47</v>
      </c>
      <c r="R38" t="s">
        <v>48</v>
      </c>
      <c r="S38" s="11">
        <v>0.875</v>
      </c>
      <c r="U38" t="s">
        <v>45</v>
      </c>
      <c r="V38" s="12">
        <v>24229</v>
      </c>
      <c r="X38" t="s">
        <v>107</v>
      </c>
      <c r="Y38" s="9">
        <v>33858000</v>
      </c>
    </row>
    <row r="39" spans="2:47">
      <c r="B39" s="27" t="s">
        <v>297</v>
      </c>
      <c r="C39" s="28">
        <v>20</v>
      </c>
      <c r="D39" s="29">
        <v>50</v>
      </c>
      <c r="E39" s="30">
        <v>0.05</v>
      </c>
      <c r="R39" t="s">
        <v>49</v>
      </c>
      <c r="S39" s="11">
        <v>0.874</v>
      </c>
      <c r="U39" t="s">
        <v>68</v>
      </c>
      <c r="V39" s="12">
        <v>23987</v>
      </c>
      <c r="X39" t="s">
        <v>3</v>
      </c>
      <c r="Y39" s="9">
        <v>33415800</v>
      </c>
    </row>
    <row r="40" spans="2:47" ht="15.75" thickBot="1">
      <c r="B40" s="31" t="s">
        <v>18</v>
      </c>
      <c r="C40" s="32">
        <v>40</v>
      </c>
      <c r="D40" s="33">
        <v>40</v>
      </c>
      <c r="E40" s="34">
        <f>1-SUM(E36:E39)</f>
        <v>1.0000000000000009E-2</v>
      </c>
      <c r="R40" t="s">
        <v>50</v>
      </c>
      <c r="S40" s="11">
        <v>0.87</v>
      </c>
      <c r="U40" t="s">
        <v>47</v>
      </c>
      <c r="V40" s="12">
        <v>23026</v>
      </c>
      <c r="X40" t="s">
        <v>128</v>
      </c>
      <c r="Y40" s="9">
        <v>31224000</v>
      </c>
    </row>
    <row r="41" spans="2:47">
      <c r="B41" s="2"/>
      <c r="C41" s="16"/>
      <c r="D41" s="16"/>
      <c r="E41" s="3"/>
      <c r="R41" t="s">
        <v>0</v>
      </c>
      <c r="S41" s="10">
        <v>0.86899999999999999</v>
      </c>
      <c r="U41" t="s">
        <v>71</v>
      </c>
      <c r="V41" s="12">
        <v>22852</v>
      </c>
      <c r="X41" t="s">
        <v>155</v>
      </c>
      <c r="Y41" s="9">
        <v>30884000</v>
      </c>
    </row>
    <row r="42" spans="2:47">
      <c r="R42" t="s">
        <v>51</v>
      </c>
      <c r="S42" s="11">
        <v>0.86799999999999999</v>
      </c>
      <c r="U42" t="s">
        <v>42</v>
      </c>
      <c r="V42" s="12">
        <v>21779</v>
      </c>
      <c r="X42" t="s">
        <v>197</v>
      </c>
      <c r="Y42" s="9">
        <v>28993000</v>
      </c>
    </row>
    <row r="43" spans="2:47">
      <c r="R43" t="s">
        <v>4</v>
      </c>
      <c r="S43" s="11">
        <v>0.86699999999999999</v>
      </c>
      <c r="U43" t="s">
        <v>55</v>
      </c>
      <c r="V43" s="12">
        <v>20584</v>
      </c>
      <c r="X43" t="s">
        <v>91</v>
      </c>
      <c r="Y43" s="9">
        <v>28750770</v>
      </c>
    </row>
    <row r="44" spans="2:47">
      <c r="R44" t="s">
        <v>52</v>
      </c>
      <c r="S44" s="11">
        <v>0.86599999999999999</v>
      </c>
      <c r="U44" t="s">
        <v>53</v>
      </c>
      <c r="V44" s="12">
        <v>20268</v>
      </c>
      <c r="X44" t="s">
        <v>143</v>
      </c>
      <c r="Y44" s="9">
        <v>28196000</v>
      </c>
    </row>
    <row r="45" spans="2:47" ht="15" customHeight="1">
      <c r="R45" t="s">
        <v>53</v>
      </c>
      <c r="S45" s="11">
        <v>0.86299999999999999</v>
      </c>
      <c r="U45" t="s">
        <v>49</v>
      </c>
      <c r="V45" s="12">
        <v>19020</v>
      </c>
      <c r="X45" t="s">
        <v>82</v>
      </c>
      <c r="Y45" s="9">
        <v>28018018</v>
      </c>
    </row>
    <row r="46" spans="2:47" ht="15" customHeight="1">
      <c r="R46" t="s">
        <v>54</v>
      </c>
      <c r="S46" s="11">
        <v>0.86199999999999999</v>
      </c>
      <c r="U46" t="s">
        <v>44</v>
      </c>
      <c r="V46" s="12">
        <v>18559</v>
      </c>
      <c r="X46" t="s">
        <v>73</v>
      </c>
      <c r="Y46" s="9">
        <v>27730000</v>
      </c>
    </row>
    <row r="47" spans="2:47" ht="15" customHeight="1">
      <c r="R47" t="s">
        <v>55</v>
      </c>
      <c r="S47" s="11">
        <v>0.86</v>
      </c>
      <c r="U47" t="s">
        <v>69</v>
      </c>
      <c r="V47" s="12">
        <v>18385</v>
      </c>
      <c r="X47" t="s">
        <v>116</v>
      </c>
      <c r="Y47" s="9">
        <v>27372000</v>
      </c>
    </row>
    <row r="48" spans="2:47" ht="15" customHeight="1">
      <c r="R48" t="s">
        <v>56</v>
      </c>
      <c r="S48" s="11">
        <v>0.85499999999999998</v>
      </c>
      <c r="U48" t="s">
        <v>67</v>
      </c>
      <c r="V48" s="12">
        <v>18353</v>
      </c>
      <c r="X48" t="s">
        <v>193</v>
      </c>
      <c r="Y48" s="9">
        <v>27145000</v>
      </c>
    </row>
    <row r="49" spans="2:25" ht="15" customHeight="1">
      <c r="R49" t="s">
        <v>57</v>
      </c>
      <c r="S49" s="11">
        <v>0.85199999999999998</v>
      </c>
      <c r="U49" t="s">
        <v>54</v>
      </c>
      <c r="V49" s="12">
        <v>17733</v>
      </c>
      <c r="X49" t="s">
        <v>71</v>
      </c>
      <c r="Y49" s="9">
        <v>24735000</v>
      </c>
    </row>
    <row r="50" spans="2:25" ht="15" customHeight="1">
      <c r="R50" t="s">
        <v>58</v>
      </c>
      <c r="S50" s="11">
        <v>0.85</v>
      </c>
      <c r="U50" t="s">
        <v>56</v>
      </c>
      <c r="V50" s="12">
        <v>17488</v>
      </c>
      <c r="X50" t="s">
        <v>198</v>
      </c>
      <c r="Y50" s="9">
        <v>23790000</v>
      </c>
    </row>
    <row r="51" spans="2:25" ht="15" customHeight="1">
      <c r="R51" t="s">
        <v>59</v>
      </c>
      <c r="S51" s="11">
        <v>0.84599999999999997</v>
      </c>
      <c r="U51" t="s">
        <v>61</v>
      </c>
      <c r="V51" s="12">
        <v>16694</v>
      </c>
      <c r="X51" t="s">
        <v>136</v>
      </c>
      <c r="Y51" s="9">
        <v>23478000</v>
      </c>
    </row>
    <row r="52" spans="2:25" ht="15" customHeight="1">
      <c r="R52" t="s">
        <v>60</v>
      </c>
      <c r="S52" s="11">
        <v>0.84499999999999997</v>
      </c>
      <c r="U52" t="s">
        <v>126</v>
      </c>
      <c r="V52" s="12">
        <v>16516</v>
      </c>
      <c r="X52" t="s">
        <v>154</v>
      </c>
      <c r="Y52" s="9">
        <v>22389000</v>
      </c>
    </row>
    <row r="53" spans="2:25" ht="15" customHeight="1">
      <c r="R53" t="s">
        <v>61</v>
      </c>
      <c r="S53" s="11">
        <v>0.84299999999999997</v>
      </c>
      <c r="U53" t="s">
        <v>50</v>
      </c>
      <c r="V53" s="12">
        <v>16316</v>
      </c>
      <c r="X53" t="s">
        <v>70</v>
      </c>
      <c r="Y53" s="9">
        <v>21528600</v>
      </c>
    </row>
    <row r="54" spans="2:25" ht="15" customHeight="1">
      <c r="R54" t="s">
        <v>62</v>
      </c>
      <c r="S54" s="11">
        <v>0.83799999999999997</v>
      </c>
      <c r="U54" t="s">
        <v>129</v>
      </c>
      <c r="V54" s="12">
        <v>16312</v>
      </c>
      <c r="X54" t="s">
        <v>1</v>
      </c>
      <c r="Y54" s="9">
        <v>21473500</v>
      </c>
    </row>
    <row r="55" spans="2:25" ht="15" customHeight="1">
      <c r="R55" t="s">
        <v>11</v>
      </c>
      <c r="S55" s="11">
        <v>0.82899999999999996</v>
      </c>
      <c r="U55" t="s">
        <v>58</v>
      </c>
      <c r="V55" s="12">
        <v>15532</v>
      </c>
      <c r="X55" t="s">
        <v>173</v>
      </c>
      <c r="Y55" s="9">
        <v>21397000</v>
      </c>
    </row>
    <row r="56" spans="2:25" ht="15" customHeight="1">
      <c r="R56" t="s">
        <v>63</v>
      </c>
      <c r="S56" s="11">
        <v>0.82399999999999995</v>
      </c>
      <c r="U56" t="s">
        <v>13</v>
      </c>
      <c r="V56" s="12">
        <v>14705</v>
      </c>
      <c r="X56" t="s">
        <v>111</v>
      </c>
      <c r="Y56" s="9">
        <v>19929000</v>
      </c>
    </row>
    <row r="57" spans="2:25" ht="15" customHeight="1">
      <c r="R57" t="s">
        <v>64</v>
      </c>
      <c r="S57" s="11">
        <v>0.82099999999999995</v>
      </c>
      <c r="U57" t="s">
        <v>11</v>
      </c>
      <c r="V57" s="12">
        <v>14120</v>
      </c>
      <c r="X57" t="s">
        <v>144</v>
      </c>
      <c r="Y57" s="9">
        <v>19683000</v>
      </c>
    </row>
    <row r="58" spans="2:25" ht="15" customHeight="1">
      <c r="R58" t="s">
        <v>65</v>
      </c>
      <c r="S58" s="11">
        <v>0.81899999999999995</v>
      </c>
      <c r="U58" t="s">
        <v>122</v>
      </c>
      <c r="V58" s="12">
        <v>14095</v>
      </c>
      <c r="X58" t="s">
        <v>102</v>
      </c>
      <c r="Y58" s="9">
        <v>19299000</v>
      </c>
    </row>
    <row r="59" spans="2:25">
      <c r="R59" t="s">
        <v>66</v>
      </c>
      <c r="S59" s="11">
        <v>0.81799999999999995</v>
      </c>
      <c r="U59" t="s">
        <v>4</v>
      </c>
      <c r="V59" s="12">
        <v>13921</v>
      </c>
      <c r="X59" t="s">
        <v>167</v>
      </c>
      <c r="Y59" s="9">
        <v>19262000</v>
      </c>
    </row>
    <row r="60" spans="2:25">
      <c r="R60" t="s">
        <v>67</v>
      </c>
      <c r="S60" s="11">
        <v>0.81499999999999995</v>
      </c>
      <c r="U60" t="s">
        <v>64</v>
      </c>
      <c r="V60" s="12">
        <v>13873</v>
      </c>
      <c r="X60" t="s">
        <v>145</v>
      </c>
      <c r="Y60" s="9">
        <v>18549000</v>
      </c>
    </row>
    <row r="61" spans="2:25" ht="15.75" thickBot="1">
      <c r="R61" t="s">
        <v>68</v>
      </c>
      <c r="S61" s="11">
        <v>0.81399999999999995</v>
      </c>
      <c r="U61" t="s">
        <v>66</v>
      </c>
      <c r="V61" s="12">
        <v>13593</v>
      </c>
      <c r="X61" t="s">
        <v>163</v>
      </c>
      <c r="Y61" s="9">
        <v>17024000</v>
      </c>
    </row>
    <row r="62" spans="2:25">
      <c r="B62" s="18" t="s">
        <v>302</v>
      </c>
      <c r="C62" s="19" t="s">
        <v>303</v>
      </c>
      <c r="D62" s="19" t="s">
        <v>304</v>
      </c>
      <c r="E62" s="20" t="s">
        <v>305</v>
      </c>
      <c r="R62" t="s">
        <v>69</v>
      </c>
      <c r="S62" s="11">
        <v>0.81399999999999995</v>
      </c>
      <c r="U62" t="s">
        <v>73</v>
      </c>
      <c r="V62" s="12">
        <v>13385</v>
      </c>
      <c r="X62" t="s">
        <v>4</v>
      </c>
      <c r="Y62" s="9">
        <v>16819000</v>
      </c>
    </row>
    <row r="63" spans="2:25">
      <c r="B63" s="21" t="s">
        <v>291</v>
      </c>
      <c r="C63" s="22">
        <v>1</v>
      </c>
      <c r="D63" s="22">
        <v>3</v>
      </c>
      <c r="E63" s="23">
        <v>5</v>
      </c>
      <c r="R63" t="s">
        <v>70</v>
      </c>
      <c r="S63" s="11">
        <v>0.81299999999999994</v>
      </c>
      <c r="U63" t="s">
        <v>0</v>
      </c>
      <c r="V63" s="12">
        <v>13318</v>
      </c>
      <c r="X63" t="s">
        <v>26</v>
      </c>
      <c r="Y63" s="9">
        <v>16464600</v>
      </c>
    </row>
    <row r="64" spans="2:25">
      <c r="B64" s="21" t="s">
        <v>292</v>
      </c>
      <c r="C64" s="22">
        <v>0.5</v>
      </c>
      <c r="D64" s="22">
        <v>0.8</v>
      </c>
      <c r="E64" s="23">
        <v>50</v>
      </c>
      <c r="R64" t="s">
        <v>72</v>
      </c>
      <c r="S64" s="11">
        <v>0.81200000000000006</v>
      </c>
      <c r="U64" t="s">
        <v>17</v>
      </c>
      <c r="V64" s="12">
        <v>12858</v>
      </c>
      <c r="X64" t="s">
        <v>81</v>
      </c>
      <c r="Y64" s="9">
        <v>15422000</v>
      </c>
    </row>
    <row r="65" spans="2:25" ht="15.75" thickBot="1">
      <c r="B65" s="24" t="s">
        <v>293</v>
      </c>
      <c r="C65" s="25">
        <v>1.5</v>
      </c>
      <c r="D65" s="25">
        <v>2</v>
      </c>
      <c r="E65" s="26">
        <v>10</v>
      </c>
      <c r="R65" t="s">
        <v>71</v>
      </c>
      <c r="S65" s="11">
        <v>0.81200000000000006</v>
      </c>
      <c r="U65" t="s">
        <v>82</v>
      </c>
      <c r="V65" s="12">
        <v>12176</v>
      </c>
      <c r="X65" t="s">
        <v>177</v>
      </c>
      <c r="Y65" s="9">
        <v>14784000</v>
      </c>
    </row>
    <row r="66" spans="2:25">
      <c r="R66" t="s">
        <v>73</v>
      </c>
      <c r="S66" s="11">
        <v>0.81100000000000005</v>
      </c>
      <c r="U66" t="s">
        <v>57</v>
      </c>
      <c r="V66" s="12">
        <v>11674</v>
      </c>
      <c r="X66" t="s">
        <v>132</v>
      </c>
      <c r="Y66" s="9">
        <v>14444000</v>
      </c>
    </row>
    <row r="67" spans="2:25">
      <c r="R67" t="s">
        <v>74</v>
      </c>
      <c r="S67" s="11">
        <v>0.80400000000000005</v>
      </c>
      <c r="U67" t="s">
        <v>70</v>
      </c>
      <c r="V67" s="12">
        <v>11401</v>
      </c>
      <c r="X67" t="s">
        <v>175</v>
      </c>
      <c r="Y67" s="9">
        <v>14226000</v>
      </c>
    </row>
    <row r="68" spans="2:25">
      <c r="R68" t="s">
        <v>75</v>
      </c>
      <c r="S68" s="11">
        <v>0.80400000000000005</v>
      </c>
      <c r="U68" t="s">
        <v>63</v>
      </c>
      <c r="V68" s="12">
        <v>11311</v>
      </c>
      <c r="X68" t="s">
        <v>165</v>
      </c>
      <c r="Y68" s="9">
        <v>13925000</v>
      </c>
    </row>
    <row r="69" spans="2:25">
      <c r="R69" t="s">
        <v>76</v>
      </c>
      <c r="S69" s="11">
        <v>0.80300000000000005</v>
      </c>
      <c r="U69" t="s">
        <v>92</v>
      </c>
      <c r="V69" s="12">
        <v>11279</v>
      </c>
      <c r="X69" t="s">
        <v>93</v>
      </c>
      <c r="Y69" s="9">
        <v>13867761</v>
      </c>
    </row>
    <row r="70" spans="2:25">
      <c r="R70" t="s">
        <v>13</v>
      </c>
      <c r="S70" s="11">
        <v>0.80200000000000005</v>
      </c>
      <c r="U70" t="s">
        <v>75</v>
      </c>
      <c r="V70" s="12">
        <v>11126</v>
      </c>
      <c r="X70" t="s">
        <v>121</v>
      </c>
      <c r="Y70" s="9">
        <v>13354000</v>
      </c>
    </row>
    <row r="71" spans="2:25">
      <c r="R71" t="s">
        <v>77</v>
      </c>
      <c r="S71" s="11">
        <v>0.80100000000000005</v>
      </c>
      <c r="U71" t="s">
        <v>74</v>
      </c>
      <c r="V71" s="12">
        <v>10949</v>
      </c>
      <c r="X71" t="s">
        <v>152</v>
      </c>
      <c r="Y71" s="9">
        <v>13349000</v>
      </c>
    </row>
    <row r="72" spans="2:25">
      <c r="R72" t="s">
        <v>78</v>
      </c>
      <c r="S72" s="11">
        <v>0.80100000000000005</v>
      </c>
      <c r="U72" t="s">
        <v>81</v>
      </c>
      <c r="V72" s="12">
        <v>10837</v>
      </c>
      <c r="X72" t="s">
        <v>157</v>
      </c>
      <c r="Y72" s="9">
        <v>12379000</v>
      </c>
    </row>
    <row r="73" spans="2:25">
      <c r="R73" t="s">
        <v>2</v>
      </c>
      <c r="S73" s="11">
        <v>0.8</v>
      </c>
      <c r="U73" t="s">
        <v>87</v>
      </c>
      <c r="V73" s="12">
        <v>10633</v>
      </c>
      <c r="X73" t="s">
        <v>174</v>
      </c>
      <c r="Y73" s="9">
        <v>12337000</v>
      </c>
    </row>
    <row r="74" spans="2:25">
      <c r="R74" t="s">
        <v>79</v>
      </c>
      <c r="S74" s="11">
        <v>0.79800000000000004</v>
      </c>
      <c r="U74" t="s">
        <v>97</v>
      </c>
      <c r="V74" s="12">
        <v>10570</v>
      </c>
      <c r="X74" t="s">
        <v>166</v>
      </c>
      <c r="Y74" s="9">
        <v>11922000</v>
      </c>
    </row>
    <row r="75" spans="2:25">
      <c r="R75" t="s">
        <v>80</v>
      </c>
      <c r="S75" s="11">
        <v>0.79500000000000004</v>
      </c>
      <c r="U75" t="s">
        <v>80</v>
      </c>
      <c r="V75" s="12">
        <v>10521</v>
      </c>
      <c r="X75" t="s">
        <v>62</v>
      </c>
      <c r="Y75" s="9">
        <v>11268000</v>
      </c>
    </row>
    <row r="76" spans="2:25">
      <c r="R76" t="s">
        <v>81</v>
      </c>
      <c r="S76" s="11">
        <v>0.79400000000000004</v>
      </c>
      <c r="U76" t="s">
        <v>59</v>
      </c>
      <c r="V76" s="12">
        <v>10358</v>
      </c>
      <c r="X76" t="s">
        <v>37</v>
      </c>
      <c r="Y76" s="9">
        <v>11215000</v>
      </c>
    </row>
    <row r="77" spans="2:25">
      <c r="R77" t="s">
        <v>82</v>
      </c>
      <c r="S77" s="11">
        <v>0.79200000000000004</v>
      </c>
      <c r="U77" t="s">
        <v>72</v>
      </c>
      <c r="V77" s="12">
        <v>10351</v>
      </c>
      <c r="X77" t="s">
        <v>171</v>
      </c>
      <c r="Y77" s="9">
        <v>10781000</v>
      </c>
    </row>
    <row r="78" spans="2:25">
      <c r="R78" t="s">
        <v>5</v>
      </c>
      <c r="S78" s="11">
        <v>0.79100000000000004</v>
      </c>
      <c r="U78" t="s">
        <v>187</v>
      </c>
      <c r="V78" s="12">
        <v>10071</v>
      </c>
      <c r="X78" t="s">
        <v>32</v>
      </c>
      <c r="Y78" s="9">
        <v>10666866</v>
      </c>
    </row>
    <row r="79" spans="2:25">
      <c r="R79" t="s">
        <v>83</v>
      </c>
      <c r="S79" s="11">
        <v>0.78800000000000003</v>
      </c>
      <c r="U79" t="s">
        <v>14</v>
      </c>
      <c r="V79" s="12">
        <v>9767</v>
      </c>
      <c r="X79" t="s">
        <v>42</v>
      </c>
      <c r="Y79" s="9">
        <v>10617600</v>
      </c>
    </row>
    <row r="80" spans="2:25">
      <c r="R80" t="s">
        <v>84</v>
      </c>
      <c r="S80" s="11">
        <v>0.78500000000000003</v>
      </c>
      <c r="U80" t="s">
        <v>96</v>
      </c>
      <c r="V80" s="12">
        <v>9759</v>
      </c>
      <c r="X80" t="s">
        <v>45</v>
      </c>
      <c r="Y80" s="9">
        <v>10424926</v>
      </c>
    </row>
    <row r="81" spans="18:25">
      <c r="R81" t="s">
        <v>16</v>
      </c>
      <c r="S81" s="11">
        <v>0.78100000000000003</v>
      </c>
      <c r="U81" t="s">
        <v>2</v>
      </c>
      <c r="V81" s="12">
        <v>9703</v>
      </c>
      <c r="X81" t="s">
        <v>94</v>
      </c>
      <c r="Y81" s="9">
        <v>10327000</v>
      </c>
    </row>
    <row r="82" spans="18:25">
      <c r="R82" t="s">
        <v>85</v>
      </c>
      <c r="S82" s="11">
        <v>0.77900000000000003</v>
      </c>
      <c r="U82" t="s">
        <v>79</v>
      </c>
      <c r="V82" s="12">
        <v>9582</v>
      </c>
      <c r="X82" t="s">
        <v>49</v>
      </c>
      <c r="Y82" s="9">
        <v>10035000</v>
      </c>
    </row>
    <row r="83" spans="18:25">
      <c r="R83" t="s">
        <v>86</v>
      </c>
      <c r="S83" s="11">
        <v>0.77800000000000002</v>
      </c>
      <c r="U83" t="s">
        <v>188</v>
      </c>
      <c r="V83" s="12">
        <v>8491</v>
      </c>
      <c r="X83" t="s">
        <v>85</v>
      </c>
      <c r="Y83" s="9">
        <v>9760000</v>
      </c>
    </row>
    <row r="84" spans="18:25">
      <c r="R84" t="s">
        <v>87</v>
      </c>
      <c r="S84" s="11">
        <v>0.77700000000000002</v>
      </c>
      <c r="U84" t="s">
        <v>85</v>
      </c>
      <c r="V84" s="12">
        <v>8116</v>
      </c>
      <c r="X84" t="s">
        <v>162</v>
      </c>
      <c r="Y84" s="9">
        <v>9725000</v>
      </c>
    </row>
    <row r="85" spans="18:25">
      <c r="R85" t="s">
        <v>183</v>
      </c>
      <c r="S85" s="11">
        <v>0.77700000000000002</v>
      </c>
      <c r="U85" t="s">
        <v>5</v>
      </c>
      <c r="V85" s="12">
        <v>7968</v>
      </c>
      <c r="X85" t="s">
        <v>74</v>
      </c>
      <c r="Y85" s="9">
        <v>9690000</v>
      </c>
    </row>
    <row r="86" spans="18:25">
      <c r="R86" t="s">
        <v>88</v>
      </c>
      <c r="S86" s="10">
        <v>0.77500000000000002</v>
      </c>
      <c r="U86" t="s">
        <v>16</v>
      </c>
      <c r="V86" s="12">
        <v>7907</v>
      </c>
      <c r="X86" t="s">
        <v>147</v>
      </c>
      <c r="Y86" s="9">
        <v>9598000</v>
      </c>
    </row>
    <row r="87" spans="18:25">
      <c r="R87" t="s">
        <v>17</v>
      </c>
      <c r="S87" s="11">
        <v>0.77500000000000002</v>
      </c>
      <c r="U87" t="s">
        <v>91</v>
      </c>
      <c r="V87" s="12">
        <v>7809</v>
      </c>
      <c r="X87" t="s">
        <v>187</v>
      </c>
      <c r="Y87" s="9">
        <v>9527100</v>
      </c>
    </row>
    <row r="88" spans="18:25">
      <c r="R88" t="s">
        <v>89</v>
      </c>
      <c r="S88" s="11">
        <v>0.77400000000000002</v>
      </c>
      <c r="U88" t="s">
        <v>89</v>
      </c>
      <c r="V88" s="12">
        <v>7762</v>
      </c>
      <c r="X88" t="s">
        <v>120</v>
      </c>
      <c r="Y88" s="9">
        <v>9525000</v>
      </c>
    </row>
    <row r="89" spans="18:25">
      <c r="R89" t="s">
        <v>90</v>
      </c>
      <c r="S89" s="11">
        <v>0.77300000000000002</v>
      </c>
      <c r="U89" t="s">
        <v>86</v>
      </c>
      <c r="V89" s="12">
        <v>7721</v>
      </c>
      <c r="X89" t="s">
        <v>161</v>
      </c>
      <c r="Y89" s="9">
        <v>9370000</v>
      </c>
    </row>
    <row r="90" spans="18:25">
      <c r="R90" t="s">
        <v>91</v>
      </c>
      <c r="S90" s="11">
        <v>0.77300000000000002</v>
      </c>
      <c r="U90" t="s">
        <v>104</v>
      </c>
      <c r="V90" s="12">
        <v>7688</v>
      </c>
      <c r="X90" t="s">
        <v>24</v>
      </c>
      <c r="Y90" s="9">
        <v>9234209</v>
      </c>
    </row>
    <row r="91" spans="18:25">
      <c r="R91" t="s">
        <v>93</v>
      </c>
      <c r="S91" s="11">
        <v>0.77200000000000002</v>
      </c>
      <c r="U91" t="s">
        <v>101</v>
      </c>
      <c r="V91" s="12">
        <v>7618</v>
      </c>
      <c r="X91" t="s">
        <v>164</v>
      </c>
      <c r="Y91" s="9">
        <v>9033000</v>
      </c>
    </row>
    <row r="92" spans="18:25">
      <c r="R92" t="s">
        <v>92</v>
      </c>
      <c r="S92" s="11">
        <v>0.77200000000000002</v>
      </c>
      <c r="U92" t="s">
        <v>94</v>
      </c>
      <c r="V92" s="12">
        <v>7535</v>
      </c>
      <c r="X92" t="s">
        <v>199</v>
      </c>
      <c r="Y92" s="9">
        <v>8699000</v>
      </c>
    </row>
    <row r="93" spans="18:25">
      <c r="R93" t="s">
        <v>12</v>
      </c>
      <c r="S93" s="11">
        <v>0.77100000000000002</v>
      </c>
      <c r="U93" t="s">
        <v>93</v>
      </c>
      <c r="V93" s="12">
        <v>7242</v>
      </c>
      <c r="X93" t="s">
        <v>101</v>
      </c>
      <c r="Y93" s="9">
        <v>8629900</v>
      </c>
    </row>
    <row r="94" spans="18:25">
      <c r="R94" t="s">
        <v>94</v>
      </c>
      <c r="S94" s="11">
        <v>0.76600000000000001</v>
      </c>
      <c r="U94" t="s">
        <v>76</v>
      </c>
      <c r="V94" s="12">
        <v>7074</v>
      </c>
      <c r="X94" t="s">
        <v>168</v>
      </c>
      <c r="Y94" s="9">
        <v>8508000</v>
      </c>
    </row>
    <row r="95" spans="18:25">
      <c r="R95" t="s">
        <v>95</v>
      </c>
      <c r="S95" s="11">
        <v>0.76200000000000001</v>
      </c>
      <c r="U95" t="s">
        <v>83</v>
      </c>
      <c r="V95" s="12">
        <v>6968</v>
      </c>
      <c r="X95" t="s">
        <v>30</v>
      </c>
      <c r="Y95" s="9">
        <v>8340924</v>
      </c>
    </row>
    <row r="96" spans="18:25">
      <c r="R96" t="s">
        <v>96</v>
      </c>
      <c r="S96" s="11">
        <v>0.76100000000000001</v>
      </c>
      <c r="U96" t="s">
        <v>107</v>
      </c>
      <c r="V96" s="12">
        <v>6539</v>
      </c>
      <c r="X96" t="s">
        <v>25</v>
      </c>
      <c r="Y96" s="9">
        <v>7647600</v>
      </c>
    </row>
    <row r="97" spans="18:25">
      <c r="R97" t="s">
        <v>97</v>
      </c>
      <c r="S97" s="11">
        <v>0.75900000000000001</v>
      </c>
      <c r="U97" t="s">
        <v>77</v>
      </c>
      <c r="V97" s="12">
        <v>6298</v>
      </c>
      <c r="X97" t="s">
        <v>63</v>
      </c>
      <c r="Y97" s="9">
        <v>7640238</v>
      </c>
    </row>
    <row r="98" spans="18:25">
      <c r="R98" t="s">
        <v>98</v>
      </c>
      <c r="S98" s="11">
        <v>0.755</v>
      </c>
      <c r="U98" t="s">
        <v>106</v>
      </c>
      <c r="V98" s="12">
        <v>5847</v>
      </c>
      <c r="X98" t="s">
        <v>36</v>
      </c>
      <c r="Y98" s="9">
        <v>7337000</v>
      </c>
    </row>
    <row r="99" spans="18:25">
      <c r="R99" t="s">
        <v>99</v>
      </c>
      <c r="S99" s="11">
        <v>0.754</v>
      </c>
      <c r="U99" t="s">
        <v>163</v>
      </c>
      <c r="V99" s="12">
        <v>5595</v>
      </c>
      <c r="X99" t="s">
        <v>118</v>
      </c>
      <c r="Y99" s="9">
        <v>7106000</v>
      </c>
    </row>
    <row r="100" spans="18:25">
      <c r="R100" t="s">
        <v>100</v>
      </c>
      <c r="S100" s="11">
        <v>0.75</v>
      </c>
      <c r="U100" t="s">
        <v>115</v>
      </c>
      <c r="V100" s="12">
        <v>5495</v>
      </c>
      <c r="X100" t="s">
        <v>35</v>
      </c>
      <c r="Y100" s="9">
        <v>6985260</v>
      </c>
    </row>
    <row r="101" spans="18:25">
      <c r="R101" t="s">
        <v>101</v>
      </c>
      <c r="S101" s="11">
        <v>0.746</v>
      </c>
      <c r="U101" t="s">
        <v>84</v>
      </c>
      <c r="V101" s="12">
        <v>5450</v>
      </c>
      <c r="X101" t="s">
        <v>106</v>
      </c>
      <c r="Y101" s="9">
        <v>6857000</v>
      </c>
    </row>
    <row r="102" spans="18:25">
      <c r="R102" t="s">
        <v>102</v>
      </c>
      <c r="S102" s="11">
        <v>0.74299999999999999</v>
      </c>
      <c r="U102" t="s">
        <v>142</v>
      </c>
      <c r="V102" s="12">
        <v>5401</v>
      </c>
      <c r="X102" t="s">
        <v>124</v>
      </c>
      <c r="Y102" s="9">
        <v>6736000</v>
      </c>
    </row>
    <row r="103" spans="18:25">
      <c r="R103" t="s">
        <v>103</v>
      </c>
      <c r="S103" s="11">
        <v>0.74099999999999999</v>
      </c>
      <c r="U103" t="s">
        <v>183</v>
      </c>
      <c r="V103" s="12">
        <v>5325</v>
      </c>
      <c r="X103" t="s">
        <v>153</v>
      </c>
      <c r="Y103" s="9">
        <v>6585000</v>
      </c>
    </row>
    <row r="104" spans="18:25">
      <c r="R104" t="s">
        <v>105</v>
      </c>
      <c r="S104" s="11">
        <v>0.73599999999999999</v>
      </c>
      <c r="U104" t="s">
        <v>127</v>
      </c>
      <c r="V104" s="12">
        <v>5250</v>
      </c>
      <c r="X104" t="s">
        <v>146</v>
      </c>
      <c r="Y104" s="9">
        <v>6331000</v>
      </c>
    </row>
    <row r="105" spans="18:25">
      <c r="R105" t="s">
        <v>104</v>
      </c>
      <c r="S105" s="11">
        <v>0.73599999999999999</v>
      </c>
      <c r="U105" t="s">
        <v>65</v>
      </c>
      <c r="V105" s="12">
        <v>5209</v>
      </c>
      <c r="X105" t="s">
        <v>66</v>
      </c>
      <c r="Y105" s="9">
        <v>6160000</v>
      </c>
    </row>
    <row r="106" spans="18:25" ht="15" customHeight="1">
      <c r="R106" t="s">
        <v>106</v>
      </c>
      <c r="S106" s="11">
        <v>0.73499999999999999</v>
      </c>
      <c r="U106" t="s">
        <v>112</v>
      </c>
      <c r="V106" s="12">
        <v>5172</v>
      </c>
      <c r="X106" t="s">
        <v>98</v>
      </c>
      <c r="Y106" s="9">
        <v>6127000</v>
      </c>
    </row>
    <row r="107" spans="18:25">
      <c r="R107" t="s">
        <v>107</v>
      </c>
      <c r="S107" s="11">
        <v>0.73299999999999998</v>
      </c>
      <c r="U107" t="s">
        <v>88</v>
      </c>
      <c r="V107" s="12">
        <v>4946</v>
      </c>
      <c r="X107" t="s">
        <v>90</v>
      </c>
      <c r="Y107" s="9">
        <v>5924000</v>
      </c>
    </row>
    <row r="108" spans="18:25">
      <c r="R108" t="s">
        <v>108</v>
      </c>
      <c r="S108" s="11">
        <v>0.73299999999999998</v>
      </c>
      <c r="U108" t="s">
        <v>90</v>
      </c>
      <c r="V108" s="12">
        <v>4906</v>
      </c>
      <c r="X108" t="s">
        <v>178</v>
      </c>
      <c r="Y108" s="9">
        <v>5866000</v>
      </c>
    </row>
    <row r="109" spans="18:25">
      <c r="R109" t="s">
        <v>109</v>
      </c>
      <c r="S109" s="11">
        <v>0.73099999999999998</v>
      </c>
      <c r="U109" t="s">
        <v>134</v>
      </c>
      <c r="V109" s="12">
        <v>4862</v>
      </c>
      <c r="X109" t="s">
        <v>131</v>
      </c>
      <c r="Y109" s="9">
        <v>5859000</v>
      </c>
    </row>
    <row r="110" spans="18:25">
      <c r="R110" t="s">
        <v>110</v>
      </c>
      <c r="S110" s="11">
        <v>0.72799999999999998</v>
      </c>
      <c r="U110" t="s">
        <v>121</v>
      </c>
      <c r="V110" s="12">
        <v>4702</v>
      </c>
      <c r="X110" t="s">
        <v>113</v>
      </c>
      <c r="Y110" s="9">
        <v>5603000</v>
      </c>
    </row>
    <row r="111" spans="18:25">
      <c r="R111" t="s">
        <v>111</v>
      </c>
      <c r="S111" s="11">
        <v>0.72399999999999998</v>
      </c>
      <c r="U111" t="s">
        <v>99</v>
      </c>
      <c r="V111" s="12">
        <v>4694</v>
      </c>
      <c r="X111" t="s">
        <v>29</v>
      </c>
      <c r="Y111" s="9">
        <v>5489022</v>
      </c>
    </row>
    <row r="112" spans="18:25">
      <c r="R112" t="s">
        <v>112</v>
      </c>
      <c r="S112" s="11">
        <v>0.71299999999999997</v>
      </c>
      <c r="U112" t="s">
        <v>103</v>
      </c>
      <c r="V112" s="12">
        <v>4603</v>
      </c>
      <c r="X112" t="s">
        <v>53</v>
      </c>
      <c r="Y112" s="9">
        <v>5404784</v>
      </c>
    </row>
    <row r="113" spans="18:25">
      <c r="R113" t="s">
        <v>113</v>
      </c>
      <c r="S113" s="11">
        <v>0.71</v>
      </c>
      <c r="U113" t="s">
        <v>98</v>
      </c>
      <c r="V113" s="12">
        <v>4510</v>
      </c>
      <c r="X113" t="s">
        <v>27</v>
      </c>
      <c r="Y113" s="9">
        <v>5323058</v>
      </c>
    </row>
    <row r="114" spans="18:25">
      <c r="R114" t="s">
        <v>115</v>
      </c>
      <c r="S114" s="11">
        <v>0.70799999999999996</v>
      </c>
      <c r="U114" t="s">
        <v>111</v>
      </c>
      <c r="V114" s="12">
        <v>4492</v>
      </c>
      <c r="X114" t="s">
        <v>119</v>
      </c>
      <c r="Y114" s="9">
        <v>5317000</v>
      </c>
    </row>
    <row r="115" spans="18:25">
      <c r="R115" t="s">
        <v>114</v>
      </c>
      <c r="S115" s="11">
        <v>0.70799999999999996</v>
      </c>
      <c r="U115" t="s">
        <v>95</v>
      </c>
      <c r="V115" s="12">
        <v>4276</v>
      </c>
      <c r="X115" t="s">
        <v>112</v>
      </c>
      <c r="Y115" s="9">
        <v>4965000</v>
      </c>
    </row>
    <row r="116" spans="18:25">
      <c r="R116" t="s">
        <v>116</v>
      </c>
      <c r="S116" s="11">
        <v>0.70199999999999996</v>
      </c>
      <c r="U116" t="s">
        <v>102</v>
      </c>
      <c r="V116" s="12">
        <v>4265</v>
      </c>
      <c r="X116" t="s">
        <v>158</v>
      </c>
      <c r="Y116" s="9">
        <v>4851000</v>
      </c>
    </row>
    <row r="117" spans="18:25">
      <c r="R117" t="s">
        <v>118</v>
      </c>
      <c r="S117" s="11">
        <v>0.7</v>
      </c>
      <c r="U117" t="s">
        <v>128</v>
      </c>
      <c r="V117" s="12">
        <v>4094</v>
      </c>
      <c r="X117" t="s">
        <v>38</v>
      </c>
      <c r="Y117" s="9">
        <v>4839400</v>
      </c>
    </row>
    <row r="118" spans="18:25">
      <c r="R118" t="s">
        <v>117</v>
      </c>
      <c r="S118" s="11">
        <v>0.7</v>
      </c>
      <c r="U118" t="s">
        <v>118</v>
      </c>
      <c r="V118" s="12">
        <v>4085</v>
      </c>
      <c r="X118" t="s">
        <v>22</v>
      </c>
      <c r="Y118" s="9">
        <v>4790300</v>
      </c>
    </row>
    <row r="119" spans="18:25">
      <c r="R119" t="s">
        <v>119</v>
      </c>
      <c r="S119" s="11">
        <v>0.69599999999999995</v>
      </c>
      <c r="U119" t="s">
        <v>120</v>
      </c>
      <c r="V119" s="12">
        <v>4084</v>
      </c>
      <c r="X119" t="s">
        <v>59</v>
      </c>
      <c r="Y119" s="9">
        <v>4468000</v>
      </c>
    </row>
    <row r="120" spans="18:25">
      <c r="R120" t="s">
        <v>120</v>
      </c>
      <c r="S120" s="11">
        <v>0.69499999999999995</v>
      </c>
      <c r="U120" t="s">
        <v>123</v>
      </c>
      <c r="V120" s="12">
        <v>3979</v>
      </c>
      <c r="X120" t="s">
        <v>58</v>
      </c>
      <c r="Y120" s="9">
        <v>4435400</v>
      </c>
    </row>
    <row r="121" spans="18:25">
      <c r="R121" t="s">
        <v>121</v>
      </c>
      <c r="S121" s="11">
        <v>0.68899999999999995</v>
      </c>
      <c r="U121" t="s">
        <v>100</v>
      </c>
      <c r="V121" s="12">
        <v>3841</v>
      </c>
      <c r="X121" t="s">
        <v>23</v>
      </c>
      <c r="Y121" s="9">
        <v>4422100</v>
      </c>
    </row>
    <row r="122" spans="18:25">
      <c r="R122" t="s">
        <v>122</v>
      </c>
      <c r="S122" s="11">
        <v>0.67700000000000005</v>
      </c>
      <c r="U122" t="s">
        <v>189</v>
      </c>
      <c r="V122" s="12">
        <v>3733</v>
      </c>
      <c r="X122" t="s">
        <v>99</v>
      </c>
      <c r="Y122" s="9">
        <v>4382100</v>
      </c>
    </row>
    <row r="123" spans="18:25">
      <c r="R123" t="s">
        <v>14</v>
      </c>
      <c r="S123" s="11">
        <v>0.67400000000000004</v>
      </c>
      <c r="U123" t="s">
        <v>110</v>
      </c>
      <c r="V123" s="12">
        <v>3728</v>
      </c>
      <c r="X123" t="s">
        <v>51</v>
      </c>
      <c r="Y123" s="9">
        <v>4380000</v>
      </c>
    </row>
    <row r="124" spans="18:25">
      <c r="R124" t="s">
        <v>123</v>
      </c>
      <c r="S124" s="11">
        <v>0.67400000000000004</v>
      </c>
      <c r="U124" t="s">
        <v>190</v>
      </c>
      <c r="V124" s="12">
        <v>3568</v>
      </c>
      <c r="X124" t="s">
        <v>172</v>
      </c>
      <c r="Y124" s="9">
        <v>4343000</v>
      </c>
    </row>
    <row r="125" spans="18:25">
      <c r="R125" t="s">
        <v>124</v>
      </c>
      <c r="S125" s="11">
        <v>0.67300000000000004</v>
      </c>
      <c r="U125" t="s">
        <v>12</v>
      </c>
      <c r="V125" s="12">
        <v>3383</v>
      </c>
      <c r="X125" t="s">
        <v>34</v>
      </c>
      <c r="Y125" s="9">
        <v>4283700</v>
      </c>
    </row>
    <row r="126" spans="18:25">
      <c r="R126" t="s">
        <v>126</v>
      </c>
      <c r="S126" s="11">
        <v>0.65400000000000003</v>
      </c>
      <c r="U126" t="s">
        <v>105</v>
      </c>
      <c r="V126" s="12">
        <v>3271</v>
      </c>
      <c r="X126" t="s">
        <v>92</v>
      </c>
      <c r="Y126" s="9">
        <v>4099000</v>
      </c>
    </row>
    <row r="127" spans="18:25">
      <c r="R127" t="s">
        <v>125</v>
      </c>
      <c r="S127" s="11">
        <v>0.65400000000000003</v>
      </c>
      <c r="U127" t="s">
        <v>117</v>
      </c>
      <c r="V127" s="12">
        <v>3222</v>
      </c>
      <c r="X127" t="s">
        <v>200</v>
      </c>
      <c r="Y127" s="9">
        <v>3991000</v>
      </c>
    </row>
    <row r="128" spans="18:25">
      <c r="R128" t="s">
        <v>127</v>
      </c>
      <c r="S128" s="11">
        <v>0.65</v>
      </c>
      <c r="U128" t="s">
        <v>114</v>
      </c>
      <c r="V128" s="12">
        <v>2897</v>
      </c>
      <c r="X128" t="s">
        <v>76</v>
      </c>
      <c r="Y128" s="9">
        <v>3935000</v>
      </c>
    </row>
    <row r="129" spans="18:25">
      <c r="R129" t="s">
        <v>128</v>
      </c>
      <c r="S129" s="11">
        <v>0.64600000000000002</v>
      </c>
      <c r="U129" t="s">
        <v>113</v>
      </c>
      <c r="V129" s="12">
        <v>2629</v>
      </c>
      <c r="X129" t="s">
        <v>140</v>
      </c>
      <c r="Y129" s="9">
        <v>3768000</v>
      </c>
    </row>
    <row r="130" spans="18:25">
      <c r="R130" t="s">
        <v>129</v>
      </c>
      <c r="S130" s="11">
        <v>0.64200000000000002</v>
      </c>
      <c r="U130" t="s">
        <v>137</v>
      </c>
      <c r="V130" s="12">
        <v>2594</v>
      </c>
      <c r="X130" t="s">
        <v>201</v>
      </c>
      <c r="Y130" s="9">
        <v>3761646</v>
      </c>
    </row>
    <row r="131" spans="18:25">
      <c r="R131" t="s">
        <v>8</v>
      </c>
      <c r="S131" s="11">
        <v>0.61899999999999999</v>
      </c>
      <c r="U131" t="s">
        <v>108</v>
      </c>
      <c r="V131" s="12">
        <v>2589</v>
      </c>
      <c r="X131" t="s">
        <v>194</v>
      </c>
      <c r="Y131" s="9">
        <v>3750000</v>
      </c>
    </row>
    <row r="132" spans="18:25">
      <c r="R132" t="s">
        <v>130</v>
      </c>
      <c r="S132" s="11">
        <v>0.60199999999999998</v>
      </c>
      <c r="U132" t="s">
        <v>8</v>
      </c>
      <c r="V132" s="12">
        <v>2563</v>
      </c>
      <c r="X132" t="s">
        <v>114</v>
      </c>
      <c r="Y132" s="9">
        <v>3572700</v>
      </c>
    </row>
    <row r="133" spans="18:25">
      <c r="R133" t="s">
        <v>131</v>
      </c>
      <c r="S133" s="11">
        <v>0.60099999999999998</v>
      </c>
      <c r="U133" t="s">
        <v>151</v>
      </c>
      <c r="V133" s="12">
        <v>2506</v>
      </c>
      <c r="X133" t="s">
        <v>202</v>
      </c>
      <c r="Y133" s="9">
        <v>3500000</v>
      </c>
    </row>
    <row r="134" spans="18:25">
      <c r="R134" t="s">
        <v>132</v>
      </c>
      <c r="S134" s="11">
        <v>0.59799999999999998</v>
      </c>
      <c r="U134" t="s">
        <v>116</v>
      </c>
      <c r="V134" s="12">
        <v>2390</v>
      </c>
      <c r="X134" t="s">
        <v>54</v>
      </c>
      <c r="Y134" s="9">
        <v>3361100</v>
      </c>
    </row>
    <row r="135" spans="18:25">
      <c r="R135" t="s">
        <v>133</v>
      </c>
      <c r="S135" s="11">
        <v>0.58299999999999996</v>
      </c>
      <c r="U135" t="s">
        <v>154</v>
      </c>
      <c r="V135" s="12">
        <v>2343</v>
      </c>
      <c r="X135" t="s">
        <v>72</v>
      </c>
      <c r="Y135" s="9">
        <v>3343000</v>
      </c>
    </row>
    <row r="136" spans="18:25">
      <c r="R136" t="s">
        <v>134</v>
      </c>
      <c r="S136" s="11">
        <v>0.57899999999999996</v>
      </c>
      <c r="U136" t="s">
        <v>150</v>
      </c>
      <c r="V136" s="12">
        <v>2274</v>
      </c>
      <c r="X136" t="s">
        <v>57</v>
      </c>
      <c r="Y136" s="9">
        <v>3340000</v>
      </c>
    </row>
    <row r="137" spans="18:25">
      <c r="R137" t="s">
        <v>135</v>
      </c>
      <c r="S137" s="11">
        <v>0.56100000000000005</v>
      </c>
      <c r="U137" t="s">
        <v>148</v>
      </c>
      <c r="V137" s="12">
        <v>2167</v>
      </c>
      <c r="X137" t="s">
        <v>88</v>
      </c>
      <c r="Y137" s="9">
        <v>3230100</v>
      </c>
    </row>
    <row r="138" spans="18:25">
      <c r="R138" t="s">
        <v>136</v>
      </c>
      <c r="S138" s="11">
        <v>0.55300000000000005</v>
      </c>
      <c r="U138" t="s">
        <v>145</v>
      </c>
      <c r="V138" s="12">
        <v>2094</v>
      </c>
      <c r="X138" t="s">
        <v>77</v>
      </c>
      <c r="Y138" s="9">
        <v>3170000</v>
      </c>
    </row>
    <row r="139" spans="18:25">
      <c r="R139" t="s">
        <v>137</v>
      </c>
      <c r="S139" s="11">
        <v>0.55100000000000005</v>
      </c>
      <c r="U139" t="s">
        <v>131</v>
      </c>
      <c r="V139" s="12">
        <v>2054</v>
      </c>
      <c r="X139" t="s">
        <v>138</v>
      </c>
      <c r="Y139" s="9">
        <v>3124000</v>
      </c>
    </row>
    <row r="140" spans="18:25">
      <c r="R140" t="s">
        <v>138</v>
      </c>
      <c r="S140" s="11">
        <v>0.55000000000000004</v>
      </c>
      <c r="U140" t="s">
        <v>159</v>
      </c>
      <c r="V140" s="12">
        <v>2028</v>
      </c>
      <c r="X140" t="s">
        <v>46</v>
      </c>
      <c r="Y140" s="9">
        <v>2851000</v>
      </c>
    </row>
    <row r="141" spans="18:25">
      <c r="R141" t="s">
        <v>139</v>
      </c>
      <c r="S141" s="11">
        <v>0.54900000000000004</v>
      </c>
      <c r="U141" t="s">
        <v>138</v>
      </c>
      <c r="V141" s="12">
        <v>2011</v>
      </c>
      <c r="X141" t="s">
        <v>104</v>
      </c>
      <c r="Y141" s="9">
        <v>2714000</v>
      </c>
    </row>
    <row r="142" spans="18:25">
      <c r="R142" t="s">
        <v>140</v>
      </c>
      <c r="S142" s="11">
        <v>0.54800000000000004</v>
      </c>
      <c r="U142" t="s">
        <v>119</v>
      </c>
      <c r="V142" s="12">
        <v>2000</v>
      </c>
      <c r="X142" t="s">
        <v>117</v>
      </c>
      <c r="Y142" s="9">
        <v>2629000</v>
      </c>
    </row>
    <row r="143" spans="18:25">
      <c r="R143" t="s">
        <v>141</v>
      </c>
      <c r="S143" s="11">
        <v>0.54700000000000004</v>
      </c>
      <c r="U143" t="s">
        <v>146</v>
      </c>
      <c r="V143" s="12">
        <v>1974</v>
      </c>
      <c r="X143" t="s">
        <v>68</v>
      </c>
      <c r="Y143" s="9">
        <v>2595000</v>
      </c>
    </row>
    <row r="144" spans="18:25">
      <c r="R144" t="s">
        <v>142</v>
      </c>
      <c r="S144" s="11">
        <v>0.54700000000000004</v>
      </c>
      <c r="U144" t="s">
        <v>130</v>
      </c>
      <c r="V144" s="12">
        <v>1920</v>
      </c>
      <c r="X144" t="s">
        <v>56</v>
      </c>
      <c r="Y144" s="9">
        <v>2268000</v>
      </c>
    </row>
    <row r="145" spans="18:25">
      <c r="R145" t="s">
        <v>143</v>
      </c>
      <c r="S145" s="11">
        <v>0.53400000000000003</v>
      </c>
      <c r="U145" t="s">
        <v>124</v>
      </c>
      <c r="V145" s="12">
        <v>1843</v>
      </c>
      <c r="X145" t="s">
        <v>127</v>
      </c>
      <c r="Y145" s="9">
        <v>2074000</v>
      </c>
    </row>
    <row r="146" spans="18:25">
      <c r="R146" t="s">
        <v>144</v>
      </c>
      <c r="S146" s="11">
        <v>0.53300000000000003</v>
      </c>
      <c r="U146" t="s">
        <v>132</v>
      </c>
      <c r="V146" s="12">
        <v>1818</v>
      </c>
      <c r="X146" t="s">
        <v>203</v>
      </c>
      <c r="Y146" s="9">
        <v>2045200</v>
      </c>
    </row>
    <row r="147" spans="18:25">
      <c r="R147" t="s">
        <v>145</v>
      </c>
      <c r="S147" s="11">
        <v>0.53200000000000003</v>
      </c>
      <c r="U147" t="s">
        <v>167</v>
      </c>
      <c r="V147" s="12">
        <v>1737</v>
      </c>
      <c r="X147" t="s">
        <v>40</v>
      </c>
      <c r="Y147" s="9">
        <v>2029000</v>
      </c>
    </row>
    <row r="148" spans="18:25">
      <c r="R148" t="s">
        <v>146</v>
      </c>
      <c r="S148" s="11">
        <v>0.53</v>
      </c>
      <c r="U148" t="s">
        <v>157</v>
      </c>
      <c r="V148" s="12">
        <v>1692</v>
      </c>
      <c r="X148" t="s">
        <v>139</v>
      </c>
      <c r="Y148" s="9">
        <v>2008000</v>
      </c>
    </row>
    <row r="149" spans="18:25">
      <c r="R149" t="s">
        <v>147</v>
      </c>
      <c r="S149" s="11">
        <v>0.52900000000000003</v>
      </c>
      <c r="U149" t="s">
        <v>149</v>
      </c>
      <c r="V149" s="12">
        <v>1673</v>
      </c>
      <c r="X149" t="s">
        <v>126</v>
      </c>
      <c r="Y149" s="9">
        <v>1882000</v>
      </c>
    </row>
    <row r="150" spans="18:25">
      <c r="R150" t="s">
        <v>148</v>
      </c>
      <c r="S150" s="11">
        <v>0.52600000000000002</v>
      </c>
      <c r="U150" t="s">
        <v>171</v>
      </c>
      <c r="V150" s="12">
        <v>1669</v>
      </c>
      <c r="X150" t="s">
        <v>156</v>
      </c>
      <c r="Y150" s="9">
        <v>1709000</v>
      </c>
    </row>
    <row r="151" spans="18:25">
      <c r="R151" t="s">
        <v>149</v>
      </c>
      <c r="S151" s="11">
        <v>0.52100000000000002</v>
      </c>
      <c r="U151" t="s">
        <v>125</v>
      </c>
      <c r="V151" s="12">
        <v>1644</v>
      </c>
      <c r="X151" t="s">
        <v>176</v>
      </c>
      <c r="Y151" s="9">
        <v>1695000</v>
      </c>
    </row>
    <row r="152" spans="18:25">
      <c r="R152" t="s">
        <v>150</v>
      </c>
      <c r="S152" s="11">
        <v>0.51600000000000001</v>
      </c>
      <c r="U152" t="s">
        <v>164</v>
      </c>
      <c r="V152" s="12">
        <v>1548</v>
      </c>
      <c r="X152" t="s">
        <v>55</v>
      </c>
      <c r="Y152" s="9">
        <v>1340600</v>
      </c>
    </row>
    <row r="153" spans="18:25">
      <c r="R153" t="s">
        <v>151</v>
      </c>
      <c r="S153" s="11">
        <v>0.51400000000000001</v>
      </c>
      <c r="U153" t="s">
        <v>136</v>
      </c>
      <c r="V153" s="12">
        <v>1426</v>
      </c>
      <c r="X153" t="s">
        <v>69</v>
      </c>
      <c r="Y153" s="9">
        <v>1333000</v>
      </c>
    </row>
    <row r="154" spans="18:25">
      <c r="R154" t="s">
        <v>152</v>
      </c>
      <c r="S154" s="11">
        <v>0.51300000000000001</v>
      </c>
      <c r="U154" t="s">
        <v>166</v>
      </c>
      <c r="V154" s="12">
        <v>1323</v>
      </c>
      <c r="X154" t="s">
        <v>122</v>
      </c>
      <c r="Y154" s="9">
        <v>1331000</v>
      </c>
    </row>
    <row r="155" spans="18:25">
      <c r="R155" t="s">
        <v>153</v>
      </c>
      <c r="S155" s="11">
        <v>0.51200000000000001</v>
      </c>
      <c r="U155" t="s">
        <v>191</v>
      </c>
      <c r="V155" s="12">
        <v>1318</v>
      </c>
      <c r="X155" t="s">
        <v>75</v>
      </c>
      <c r="Y155" s="9">
        <v>1262000</v>
      </c>
    </row>
    <row r="156" spans="18:25">
      <c r="R156" t="s">
        <v>154</v>
      </c>
      <c r="S156" s="11">
        <v>0.50800000000000001</v>
      </c>
      <c r="U156" t="s">
        <v>141</v>
      </c>
      <c r="V156" s="12">
        <v>1311</v>
      </c>
      <c r="X156" t="s">
        <v>204</v>
      </c>
      <c r="Y156" s="9">
        <v>1155000</v>
      </c>
    </row>
    <row r="157" spans="18:25">
      <c r="R157" t="s">
        <v>155</v>
      </c>
      <c r="S157" s="11">
        <v>0.505</v>
      </c>
      <c r="U157" t="s">
        <v>147</v>
      </c>
      <c r="V157" s="12">
        <v>1292</v>
      </c>
      <c r="X157" t="s">
        <v>142</v>
      </c>
      <c r="Y157" s="9">
        <v>1141000</v>
      </c>
    </row>
    <row r="158" spans="18:25">
      <c r="R158" t="s">
        <v>156</v>
      </c>
      <c r="S158" s="11">
        <v>0.502</v>
      </c>
      <c r="U158" t="s">
        <v>139</v>
      </c>
      <c r="V158" s="12">
        <v>1286</v>
      </c>
      <c r="X158" t="s">
        <v>48</v>
      </c>
      <c r="Y158" s="9">
        <v>841000</v>
      </c>
    </row>
    <row r="159" spans="18:25">
      <c r="R159" t="s">
        <v>157</v>
      </c>
      <c r="S159" s="11">
        <v>0.499</v>
      </c>
      <c r="U159" t="s">
        <v>160</v>
      </c>
      <c r="V159" s="12">
        <v>1256</v>
      </c>
      <c r="X159" t="s">
        <v>150</v>
      </c>
      <c r="Y159" s="9">
        <v>833000</v>
      </c>
    </row>
    <row r="160" spans="18:25">
      <c r="R160" t="s">
        <v>158</v>
      </c>
      <c r="S160" s="11">
        <v>0.48299999999999998</v>
      </c>
      <c r="U160" t="s">
        <v>177</v>
      </c>
      <c r="V160" s="12">
        <v>1206</v>
      </c>
      <c r="X160" t="s">
        <v>95</v>
      </c>
      <c r="Y160" s="9">
        <v>827900</v>
      </c>
    </row>
    <row r="161" spans="18:25">
      <c r="R161" t="s">
        <v>159</v>
      </c>
      <c r="S161" s="11">
        <v>0.47</v>
      </c>
      <c r="U161" t="s">
        <v>135</v>
      </c>
      <c r="V161" s="12">
        <v>1143</v>
      </c>
      <c r="X161" t="s">
        <v>41</v>
      </c>
      <c r="Y161" s="9">
        <v>794600</v>
      </c>
    </row>
    <row r="162" spans="18:25">
      <c r="R162" t="s">
        <v>160</v>
      </c>
      <c r="S162" s="11">
        <v>0.46700000000000003</v>
      </c>
      <c r="U162" t="s">
        <v>143</v>
      </c>
      <c r="V162" s="12">
        <v>1078</v>
      </c>
      <c r="X162" t="s">
        <v>205</v>
      </c>
      <c r="Y162" s="9">
        <v>793000</v>
      </c>
    </row>
    <row r="163" spans="18:25">
      <c r="R163" t="s">
        <v>161</v>
      </c>
      <c r="S163" s="11">
        <v>0.45600000000000002</v>
      </c>
      <c r="U163" t="s">
        <v>155</v>
      </c>
      <c r="V163" s="12">
        <v>1059</v>
      </c>
      <c r="X163" t="s">
        <v>52</v>
      </c>
      <c r="Y163" s="9">
        <v>760168</v>
      </c>
    </row>
    <row r="164" spans="18:25">
      <c r="R164" t="s">
        <v>162</v>
      </c>
      <c r="S164" s="11">
        <v>0.45200000000000001</v>
      </c>
      <c r="U164" t="s">
        <v>192</v>
      </c>
      <c r="V164" s="12">
        <v>1040</v>
      </c>
      <c r="X164" t="s">
        <v>100</v>
      </c>
      <c r="Y164" s="9">
        <v>738000</v>
      </c>
    </row>
    <row r="165" spans="18:25">
      <c r="R165" t="s">
        <v>163</v>
      </c>
      <c r="S165" s="11">
        <v>0.44600000000000001</v>
      </c>
      <c r="U165" t="s">
        <v>174</v>
      </c>
      <c r="V165" s="12">
        <v>1038</v>
      </c>
      <c r="X165" t="s">
        <v>135</v>
      </c>
      <c r="Y165" s="9">
        <v>682000</v>
      </c>
    </row>
    <row r="166" spans="18:25">
      <c r="R166" t="s">
        <v>164</v>
      </c>
      <c r="S166" s="11">
        <v>0.437</v>
      </c>
      <c r="U166" t="s">
        <v>144</v>
      </c>
      <c r="V166" s="12">
        <v>979</v>
      </c>
      <c r="X166" t="s">
        <v>134</v>
      </c>
      <c r="Y166" s="9">
        <v>658000</v>
      </c>
    </row>
    <row r="167" spans="18:25">
      <c r="R167" t="s">
        <v>165</v>
      </c>
      <c r="S167" s="11">
        <v>0.437</v>
      </c>
      <c r="U167" t="s">
        <v>161</v>
      </c>
      <c r="V167" s="12">
        <v>974</v>
      </c>
      <c r="X167" t="s">
        <v>206</v>
      </c>
      <c r="Y167" s="9">
        <v>598000</v>
      </c>
    </row>
    <row r="168" spans="18:25">
      <c r="R168" t="s">
        <v>166</v>
      </c>
      <c r="S168" s="11">
        <v>0.434</v>
      </c>
      <c r="U168" t="s">
        <v>162</v>
      </c>
      <c r="V168" s="12">
        <v>899</v>
      </c>
      <c r="X168" t="s">
        <v>207</v>
      </c>
      <c r="Y168" s="9">
        <v>538100</v>
      </c>
    </row>
    <row r="169" spans="18:25">
      <c r="R169" t="s">
        <v>167</v>
      </c>
      <c r="S169" s="11">
        <v>0.432</v>
      </c>
      <c r="U169" t="s">
        <v>173</v>
      </c>
      <c r="V169" s="12">
        <v>843</v>
      </c>
      <c r="X169" t="s">
        <v>105</v>
      </c>
      <c r="Y169" s="9">
        <v>530000</v>
      </c>
    </row>
    <row r="170" spans="18:25">
      <c r="R170" t="s">
        <v>168</v>
      </c>
      <c r="S170" s="11">
        <v>0.41299999999999998</v>
      </c>
      <c r="U170" t="s">
        <v>170</v>
      </c>
      <c r="V170" s="12">
        <v>807</v>
      </c>
      <c r="X170" t="s">
        <v>129</v>
      </c>
      <c r="Y170" s="9">
        <v>507000</v>
      </c>
    </row>
    <row r="171" spans="18:25">
      <c r="R171" t="s">
        <v>169</v>
      </c>
      <c r="S171" s="11">
        <v>0.41099999999999998</v>
      </c>
      <c r="U171" t="s">
        <v>153</v>
      </c>
      <c r="V171" s="12">
        <v>807</v>
      </c>
      <c r="X171" t="s">
        <v>130</v>
      </c>
      <c r="Y171" s="9">
        <v>506992</v>
      </c>
    </row>
    <row r="172" spans="18:25">
      <c r="R172" t="s">
        <v>170</v>
      </c>
      <c r="S172" s="11">
        <v>0.40600000000000003</v>
      </c>
      <c r="U172" t="s">
        <v>165</v>
      </c>
      <c r="V172" s="12">
        <v>793</v>
      </c>
      <c r="X172" t="s">
        <v>33</v>
      </c>
      <c r="Y172" s="9">
        <v>483800</v>
      </c>
    </row>
    <row r="173" spans="18:25">
      <c r="R173" t="s">
        <v>171</v>
      </c>
      <c r="S173" s="11">
        <v>0.38800000000000001</v>
      </c>
      <c r="U173" t="s">
        <v>158</v>
      </c>
      <c r="V173" s="12">
        <v>747</v>
      </c>
      <c r="X173" t="s">
        <v>208</v>
      </c>
      <c r="Y173" s="9">
        <v>480000</v>
      </c>
    </row>
    <row r="174" spans="18:25">
      <c r="R174" t="s">
        <v>172</v>
      </c>
      <c r="S174" s="11">
        <v>0.38400000000000001</v>
      </c>
      <c r="U174" t="s">
        <v>193</v>
      </c>
      <c r="V174" s="12">
        <v>733</v>
      </c>
      <c r="X174" t="s">
        <v>89</v>
      </c>
      <c r="Y174" s="9">
        <v>458000</v>
      </c>
    </row>
    <row r="175" spans="18:25">
      <c r="R175" t="s">
        <v>173</v>
      </c>
      <c r="S175" s="11">
        <v>0.38400000000000001</v>
      </c>
      <c r="U175" t="s">
        <v>172</v>
      </c>
      <c r="V175" s="12">
        <v>726</v>
      </c>
      <c r="X175" t="s">
        <v>47</v>
      </c>
      <c r="Y175" s="9">
        <v>410600</v>
      </c>
    </row>
    <row r="176" spans="18:25">
      <c r="R176" t="s">
        <v>174</v>
      </c>
      <c r="S176" s="11">
        <v>0.38</v>
      </c>
      <c r="U176" t="s">
        <v>178</v>
      </c>
      <c r="V176" s="12">
        <v>693</v>
      </c>
      <c r="X176" t="s">
        <v>209</v>
      </c>
      <c r="Y176" s="9">
        <v>408000</v>
      </c>
    </row>
    <row r="177" spans="18:25">
      <c r="R177" t="s">
        <v>176</v>
      </c>
      <c r="S177" s="11">
        <v>0.374</v>
      </c>
      <c r="U177" t="s">
        <v>175</v>
      </c>
      <c r="V177" s="12">
        <v>667</v>
      </c>
      <c r="X177" t="s">
        <v>210</v>
      </c>
      <c r="Y177" s="9">
        <v>401000</v>
      </c>
    </row>
    <row r="178" spans="18:25">
      <c r="R178" t="s">
        <v>175</v>
      </c>
      <c r="S178" s="11">
        <v>0.374</v>
      </c>
      <c r="U178" t="s">
        <v>176</v>
      </c>
      <c r="V178" s="12">
        <v>484</v>
      </c>
      <c r="X178" t="s">
        <v>43</v>
      </c>
      <c r="Y178" s="9">
        <v>390000</v>
      </c>
    </row>
    <row r="179" spans="18:25">
      <c r="R179" t="s">
        <v>177</v>
      </c>
      <c r="S179" s="11">
        <v>0.37</v>
      </c>
      <c r="U179" t="s">
        <v>168</v>
      </c>
      <c r="V179" s="12">
        <v>372</v>
      </c>
      <c r="X179" t="s">
        <v>60</v>
      </c>
      <c r="Y179" s="9">
        <v>331000</v>
      </c>
    </row>
    <row r="180" spans="18:25">
      <c r="R180" t="s">
        <v>178</v>
      </c>
      <c r="S180" s="11">
        <v>0.33600000000000002</v>
      </c>
      <c r="U180" t="s">
        <v>194</v>
      </c>
      <c r="V180" s="12">
        <v>358</v>
      </c>
      <c r="X180" t="s">
        <v>21</v>
      </c>
      <c r="Y180" s="9">
        <v>320169</v>
      </c>
    </row>
    <row r="181" spans="18:25">
      <c r="U181" t="s">
        <v>195</v>
      </c>
      <c r="V181" s="12">
        <v>312</v>
      </c>
      <c r="X181" t="s">
        <v>103</v>
      </c>
      <c r="Y181" s="9">
        <v>306000</v>
      </c>
    </row>
    <row r="182" spans="18:25">
      <c r="U182" t="s">
        <v>152</v>
      </c>
      <c r="V182" s="12">
        <v>188</v>
      </c>
      <c r="X182" t="s">
        <v>44</v>
      </c>
      <c r="Y182" s="9">
        <v>294000</v>
      </c>
    </row>
    <row r="183" spans="18:25">
      <c r="X183" t="s">
        <v>86</v>
      </c>
      <c r="Y183" s="9">
        <v>288000</v>
      </c>
    </row>
    <row r="184" spans="18:25">
      <c r="X184" t="s">
        <v>211</v>
      </c>
      <c r="Y184" s="9">
        <v>259596</v>
      </c>
    </row>
    <row r="185" spans="18:25">
      <c r="X185" t="s">
        <v>212</v>
      </c>
      <c r="Y185" s="9">
        <v>244600</v>
      </c>
    </row>
    <row r="186" spans="18:25">
      <c r="X186" t="s">
        <v>123</v>
      </c>
      <c r="Y186" s="9">
        <v>226000</v>
      </c>
    </row>
    <row r="187" spans="18:25">
      <c r="X187" t="s">
        <v>213</v>
      </c>
      <c r="Y187" s="9">
        <v>209000</v>
      </c>
    </row>
    <row r="188" spans="18:25">
      <c r="X188" t="s">
        <v>214</v>
      </c>
      <c r="Y188" s="9">
        <v>192000</v>
      </c>
    </row>
    <row r="189" spans="18:25">
      <c r="X189" t="s">
        <v>84</v>
      </c>
      <c r="Y189" s="9">
        <v>188540</v>
      </c>
    </row>
    <row r="190" spans="18:25">
      <c r="X190" t="s">
        <v>215</v>
      </c>
      <c r="Y190" s="9">
        <v>186452</v>
      </c>
    </row>
    <row r="191" spans="18:25">
      <c r="X191" t="s">
        <v>216</v>
      </c>
      <c r="Y191" s="9">
        <v>173000</v>
      </c>
    </row>
    <row r="192" spans="18:25">
      <c r="X192" t="s">
        <v>80</v>
      </c>
      <c r="Y192" s="9">
        <v>165000</v>
      </c>
    </row>
    <row r="193" spans="24:25">
      <c r="X193" t="s">
        <v>125</v>
      </c>
      <c r="Y193" s="9">
        <v>158000</v>
      </c>
    </row>
    <row r="194" spans="24:25">
      <c r="X194" t="s">
        <v>96</v>
      </c>
      <c r="Y194" s="9">
        <v>120000</v>
      </c>
    </row>
    <row r="195" spans="24:25">
      <c r="X195" t="s">
        <v>217</v>
      </c>
      <c r="Y195" s="9">
        <v>111000</v>
      </c>
    </row>
    <row r="196" spans="24:25">
      <c r="X196" t="s">
        <v>218</v>
      </c>
      <c r="Y196" s="9">
        <v>111000</v>
      </c>
    </row>
    <row r="197" spans="24:25">
      <c r="X197" t="s">
        <v>87</v>
      </c>
      <c r="Y197" s="9">
        <v>106000</v>
      </c>
    </row>
    <row r="198" spans="24:25">
      <c r="X198" t="s">
        <v>219</v>
      </c>
      <c r="Y198" s="9">
        <v>104000</v>
      </c>
    </row>
    <row r="199" spans="24:25">
      <c r="X199" t="s">
        <v>65</v>
      </c>
      <c r="Y199" s="9">
        <v>100000</v>
      </c>
    </row>
    <row r="200" spans="24:25">
      <c r="X200" t="s">
        <v>190</v>
      </c>
      <c r="Y200" s="9">
        <v>95000</v>
      </c>
    </row>
    <row r="201" spans="24:25">
      <c r="X201" t="s">
        <v>220</v>
      </c>
      <c r="Y201" s="9">
        <v>89300</v>
      </c>
    </row>
    <row r="202" spans="24:25">
      <c r="X202" t="s">
        <v>61</v>
      </c>
      <c r="Y202" s="9">
        <v>87000</v>
      </c>
    </row>
    <row r="203" spans="24:25">
      <c r="X203" t="s">
        <v>67</v>
      </c>
      <c r="Y203" s="9">
        <v>85000</v>
      </c>
    </row>
    <row r="204" spans="24:25">
      <c r="X204" t="s">
        <v>221</v>
      </c>
      <c r="Y204" s="9">
        <v>84000</v>
      </c>
    </row>
    <row r="205" spans="24:25">
      <c r="X205" t="s">
        <v>222</v>
      </c>
      <c r="Y205" s="9">
        <v>83137</v>
      </c>
    </row>
    <row r="206" spans="24:25">
      <c r="X206" t="s">
        <v>223</v>
      </c>
      <c r="Y206" s="9">
        <v>80058</v>
      </c>
    </row>
    <row r="207" spans="24:25">
      <c r="X207" t="s">
        <v>79</v>
      </c>
      <c r="Y207" s="9">
        <v>67000</v>
      </c>
    </row>
    <row r="208" spans="24:25">
      <c r="X208" t="s">
        <v>224</v>
      </c>
      <c r="Y208" s="9">
        <v>67000</v>
      </c>
    </row>
    <row r="209" spans="24:25">
      <c r="X209" t="s">
        <v>225</v>
      </c>
      <c r="Y209" s="9">
        <v>65726</v>
      </c>
    </row>
    <row r="210" spans="24:25">
      <c r="X210" t="s">
        <v>226</v>
      </c>
      <c r="Y210" s="9">
        <v>65000</v>
      </c>
    </row>
    <row r="211" spans="24:25">
      <c r="X211" t="s">
        <v>227</v>
      </c>
      <c r="Y211" s="9">
        <v>59000</v>
      </c>
    </row>
    <row r="212" spans="24:25">
      <c r="X212" t="s">
        <v>228</v>
      </c>
      <c r="Y212" s="9">
        <v>58000</v>
      </c>
    </row>
    <row r="213" spans="24:25">
      <c r="X213" t="s">
        <v>64</v>
      </c>
      <c r="Y213" s="9">
        <v>50000</v>
      </c>
    </row>
    <row r="214" spans="24:25">
      <c r="X214" t="s">
        <v>229</v>
      </c>
      <c r="Y214" s="9">
        <v>48839</v>
      </c>
    </row>
    <row r="215" spans="24:25">
      <c r="X215" t="s">
        <v>230</v>
      </c>
      <c r="Y215" s="9">
        <v>47000</v>
      </c>
    </row>
    <row r="216" spans="24:25">
      <c r="X216" t="s">
        <v>231</v>
      </c>
      <c r="Y216" s="9">
        <v>35365</v>
      </c>
    </row>
    <row r="217" spans="24:25">
      <c r="X217" t="s">
        <v>232</v>
      </c>
      <c r="Y217" s="9">
        <v>33102</v>
      </c>
    </row>
    <row r="218" spans="24:25">
      <c r="X218" t="s">
        <v>233</v>
      </c>
      <c r="Y218" s="9">
        <v>33000</v>
      </c>
    </row>
    <row r="219" spans="24:25">
      <c r="X219" t="s">
        <v>234</v>
      </c>
      <c r="Y219" s="9">
        <v>30800</v>
      </c>
    </row>
    <row r="220" spans="24:25">
      <c r="X220" t="s">
        <v>235</v>
      </c>
      <c r="Y220" s="9">
        <v>28875</v>
      </c>
    </row>
    <row r="221" spans="24:25">
      <c r="X221" t="s">
        <v>236</v>
      </c>
      <c r="Y221" s="9">
        <v>26000</v>
      </c>
    </row>
    <row r="222" spans="24:25">
      <c r="X222" t="s">
        <v>237</v>
      </c>
      <c r="Y222" s="9">
        <v>23000</v>
      </c>
    </row>
    <row r="223" spans="24:25">
      <c r="X223" t="s">
        <v>238</v>
      </c>
      <c r="Y223" s="9">
        <v>20200</v>
      </c>
    </row>
    <row r="224" spans="24:25">
      <c r="X224" t="s">
        <v>239</v>
      </c>
      <c r="Y224" s="9">
        <v>20000</v>
      </c>
    </row>
    <row r="225" spans="24:25">
      <c r="X225" t="s">
        <v>240</v>
      </c>
      <c r="Y225" s="9">
        <v>15000</v>
      </c>
    </row>
    <row r="226" spans="24:25">
      <c r="X226" t="s">
        <v>241</v>
      </c>
      <c r="Y226" s="9">
        <v>13000</v>
      </c>
    </row>
    <row r="227" spans="24:25">
      <c r="X227" t="s">
        <v>242</v>
      </c>
      <c r="Y227" s="9">
        <v>11000</v>
      </c>
    </row>
    <row r="228" spans="24:25">
      <c r="X228" t="s">
        <v>243</v>
      </c>
      <c r="Y228" s="9">
        <v>10000</v>
      </c>
    </row>
    <row r="229" spans="24:25">
      <c r="X229" t="s">
        <v>244</v>
      </c>
      <c r="Y229" s="9">
        <v>8450</v>
      </c>
    </row>
    <row r="230" spans="24:25">
      <c r="X230" t="s">
        <v>245</v>
      </c>
      <c r="Y230" s="9">
        <v>6600</v>
      </c>
    </row>
    <row r="231" spans="24:25">
      <c r="X231" t="s">
        <v>246</v>
      </c>
      <c r="Y231" s="9">
        <v>6125</v>
      </c>
    </row>
    <row r="232" spans="24:25">
      <c r="X232" t="s">
        <v>247</v>
      </c>
      <c r="Y232" s="9">
        <v>5900</v>
      </c>
    </row>
    <row r="233" spans="24:25">
      <c r="X233" t="s">
        <v>248</v>
      </c>
      <c r="Y233" s="9">
        <v>3000</v>
      </c>
    </row>
    <row r="234" spans="24:25">
      <c r="X234" t="s">
        <v>249</v>
      </c>
      <c r="Y234" s="9">
        <v>1600</v>
      </c>
    </row>
    <row r="235" spans="24:25">
      <c r="X235" t="s">
        <v>250</v>
      </c>
      <c r="Y235" s="9">
        <v>1400</v>
      </c>
    </row>
    <row r="236" spans="24:25">
      <c r="X236" t="s">
        <v>251</v>
      </c>
      <c r="Y236" s="9">
        <v>800</v>
      </c>
    </row>
    <row r="237" spans="24:25">
      <c r="X237" t="s">
        <v>252</v>
      </c>
      <c r="Y237" s="9">
        <v>50</v>
      </c>
    </row>
  </sheetData>
  <sortState ref="R3:S179">
    <sortCondition descending="1" ref="S3:S179"/>
  </sortState>
  <dataConsolidate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3:E39"/>
  <sheetViews>
    <sheetView tabSelected="1" workbookViewId="0">
      <selection activeCell="I22" sqref="I22"/>
    </sheetView>
  </sheetViews>
  <sheetFormatPr defaultRowHeight="15"/>
  <sheetData>
    <row r="3" spans="3:5">
      <c r="C3" t="s">
        <v>288</v>
      </c>
      <c r="D3" t="s">
        <v>289</v>
      </c>
      <c r="E3" t="s">
        <v>290</v>
      </c>
    </row>
    <row r="4" spans="3:5">
      <c r="C4">
        <v>5</v>
      </c>
      <c r="D4">
        <v>5</v>
      </c>
      <c r="E4">
        <v>8</v>
      </c>
    </row>
    <row r="5" spans="3:5">
      <c r="C5">
        <v>5</v>
      </c>
      <c r="D5">
        <v>4</v>
      </c>
      <c r="E5">
        <v>12</v>
      </c>
    </row>
    <row r="6" spans="3:5">
      <c r="C6">
        <v>5</v>
      </c>
      <c r="D6">
        <v>3</v>
      </c>
      <c r="E6">
        <v>5</v>
      </c>
    </row>
    <row r="7" spans="3:5">
      <c r="C7">
        <v>5</v>
      </c>
      <c r="D7">
        <v>2</v>
      </c>
      <c r="E7">
        <v>2</v>
      </c>
    </row>
    <row r="8" spans="3:5">
      <c r="C8">
        <v>5</v>
      </c>
      <c r="D8">
        <v>1</v>
      </c>
      <c r="E8">
        <v>0</v>
      </c>
    </row>
    <row r="9" spans="3:5">
      <c r="C9">
        <v>5</v>
      </c>
      <c r="D9">
        <v>0</v>
      </c>
      <c r="E9">
        <v>0</v>
      </c>
    </row>
    <row r="10" spans="3:5">
      <c r="C10">
        <v>4</v>
      </c>
      <c r="D10">
        <v>5</v>
      </c>
      <c r="E10">
        <v>13</v>
      </c>
    </row>
    <row r="11" spans="3:5">
      <c r="C11">
        <v>4</v>
      </c>
      <c r="D11">
        <v>4</v>
      </c>
      <c r="E11">
        <v>16</v>
      </c>
    </row>
    <row r="12" spans="3:5">
      <c r="C12">
        <v>4</v>
      </c>
      <c r="D12">
        <v>3</v>
      </c>
      <c r="E12">
        <v>14</v>
      </c>
    </row>
    <row r="13" spans="3:5">
      <c r="C13">
        <v>4</v>
      </c>
      <c r="D13">
        <v>2</v>
      </c>
      <c r="E13">
        <v>3</v>
      </c>
    </row>
    <row r="14" spans="3:5">
      <c r="C14">
        <v>4</v>
      </c>
      <c r="D14">
        <v>1</v>
      </c>
      <c r="E14">
        <v>1</v>
      </c>
    </row>
    <row r="15" spans="3:5">
      <c r="C15">
        <v>4</v>
      </c>
      <c r="D15">
        <v>0</v>
      </c>
      <c r="E15">
        <v>0</v>
      </c>
    </row>
    <row r="16" spans="3:5">
      <c r="C16">
        <v>3</v>
      </c>
      <c r="D16">
        <v>5</v>
      </c>
      <c r="E16">
        <v>4</v>
      </c>
    </row>
    <row r="17" spans="3:5">
      <c r="C17">
        <v>3</v>
      </c>
      <c r="D17">
        <v>4</v>
      </c>
      <c r="E17">
        <v>12</v>
      </c>
    </row>
    <row r="18" spans="3:5">
      <c r="C18">
        <v>3</v>
      </c>
      <c r="D18">
        <v>3</v>
      </c>
      <c r="E18">
        <v>8</v>
      </c>
    </row>
    <row r="19" spans="3:5">
      <c r="C19">
        <v>3</v>
      </c>
      <c r="D19">
        <v>2</v>
      </c>
      <c r="E19">
        <v>6</v>
      </c>
    </row>
    <row r="20" spans="3:5">
      <c r="C20">
        <v>3</v>
      </c>
      <c r="D20">
        <v>1</v>
      </c>
      <c r="E20">
        <v>0</v>
      </c>
    </row>
    <row r="21" spans="3:5">
      <c r="C21">
        <v>3</v>
      </c>
      <c r="D21">
        <v>0</v>
      </c>
      <c r="E21">
        <v>0</v>
      </c>
    </row>
    <row r="22" spans="3:5">
      <c r="C22">
        <v>2</v>
      </c>
      <c r="D22">
        <v>5</v>
      </c>
      <c r="E22">
        <v>4</v>
      </c>
    </row>
    <row r="23" spans="3:5">
      <c r="C23">
        <v>2</v>
      </c>
      <c r="D23">
        <v>4</v>
      </c>
      <c r="E23">
        <v>5</v>
      </c>
    </row>
    <row r="24" spans="3:5">
      <c r="C24">
        <v>2</v>
      </c>
      <c r="D24">
        <v>3</v>
      </c>
      <c r="E24">
        <v>3</v>
      </c>
    </row>
    <row r="25" spans="3:5">
      <c r="C25">
        <v>2</v>
      </c>
      <c r="D25">
        <v>2</v>
      </c>
      <c r="E25">
        <v>2</v>
      </c>
    </row>
    <row r="26" spans="3:5">
      <c r="C26">
        <v>2</v>
      </c>
      <c r="D26">
        <v>1</v>
      </c>
      <c r="E26">
        <v>0</v>
      </c>
    </row>
    <row r="27" spans="3:5">
      <c r="C27">
        <v>2</v>
      </c>
      <c r="D27">
        <v>0</v>
      </c>
      <c r="E27">
        <v>0</v>
      </c>
    </row>
    <row r="28" spans="3:5">
      <c r="C28">
        <v>1</v>
      </c>
      <c r="D28">
        <v>5</v>
      </c>
      <c r="E28">
        <v>0</v>
      </c>
    </row>
    <row r="29" spans="3:5">
      <c r="C29">
        <v>1</v>
      </c>
      <c r="D29">
        <v>4</v>
      </c>
      <c r="E29">
        <v>0</v>
      </c>
    </row>
    <row r="30" spans="3:5">
      <c r="C30">
        <v>1</v>
      </c>
      <c r="D30">
        <v>3</v>
      </c>
      <c r="E30">
        <v>1</v>
      </c>
    </row>
    <row r="31" spans="3:5">
      <c r="C31">
        <v>1</v>
      </c>
      <c r="D31">
        <v>2</v>
      </c>
      <c r="E31">
        <v>3</v>
      </c>
    </row>
    <row r="32" spans="3:5">
      <c r="C32">
        <v>1</v>
      </c>
      <c r="D32">
        <v>1</v>
      </c>
      <c r="E32">
        <v>3</v>
      </c>
    </row>
    <row r="33" spans="3:5">
      <c r="C33">
        <v>1</v>
      </c>
      <c r="D33">
        <v>0</v>
      </c>
      <c r="E33">
        <v>0</v>
      </c>
    </row>
    <row r="34" spans="3:5">
      <c r="C34">
        <v>0</v>
      </c>
      <c r="D34">
        <v>5</v>
      </c>
      <c r="E34">
        <v>0</v>
      </c>
    </row>
    <row r="35" spans="3:5">
      <c r="C35">
        <v>0</v>
      </c>
      <c r="D35">
        <v>4</v>
      </c>
      <c r="E35">
        <v>0</v>
      </c>
    </row>
    <row r="36" spans="3:5">
      <c r="C36">
        <v>0</v>
      </c>
      <c r="D36">
        <v>3</v>
      </c>
      <c r="E36">
        <v>0</v>
      </c>
    </row>
    <row r="37" spans="3:5">
      <c r="C37">
        <v>0</v>
      </c>
      <c r="D37">
        <v>2</v>
      </c>
      <c r="E37">
        <v>0</v>
      </c>
    </row>
    <row r="38" spans="3:5">
      <c r="C38">
        <v>0</v>
      </c>
      <c r="D38">
        <v>1</v>
      </c>
      <c r="E38">
        <v>1</v>
      </c>
    </row>
    <row r="39" spans="3:5">
      <c r="C39">
        <v>0</v>
      </c>
      <c r="D39">
        <v>0</v>
      </c>
      <c r="E39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bubble chart - multiple series</vt:lpstr>
      <vt:lpstr>regular bubble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bubble chart template</dc:title>
  <dc:creator>Adem Kader</dc:creator>
  <cp:keywords>excel, tutorial, bubble chart</cp:keywords>
  <cp:lastModifiedBy>adem kader</cp:lastModifiedBy>
  <dcterms:created xsi:type="dcterms:W3CDTF">2008-10-03T14:40:47Z</dcterms:created>
  <dcterms:modified xsi:type="dcterms:W3CDTF">2008-11-15T22:03:08Z</dcterms:modified>
</cp:coreProperties>
</file>